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tabRatio="947"/>
  </bookViews>
  <sheets>
    <sheet name="US Power Freq 12MHz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" i="10" l="1"/>
  <c r="I21" i="10"/>
  <c r="D21" i="10"/>
  <c r="D24" i="10" s="1"/>
  <c r="Q19" i="10" l="1"/>
  <c r="P19" i="10"/>
  <c r="K19" i="10"/>
  <c r="F19" i="10"/>
  <c r="Q18" i="10"/>
  <c r="P18" i="10"/>
  <c r="K18" i="10"/>
  <c r="F18" i="10"/>
  <c r="Q17" i="10"/>
  <c r="P17" i="10"/>
  <c r="K17" i="10"/>
  <c r="F17" i="10"/>
  <c r="Q16" i="10"/>
  <c r="P16" i="10"/>
  <c r="K16" i="10"/>
  <c r="F16" i="10"/>
  <c r="Q15" i="10"/>
  <c r="P15" i="10"/>
  <c r="K15" i="10"/>
  <c r="F15" i="10"/>
  <c r="Q14" i="10"/>
  <c r="P14" i="10"/>
  <c r="K14" i="10"/>
  <c r="F14" i="10"/>
  <c r="Q13" i="10"/>
  <c r="P13" i="10"/>
  <c r="K13" i="10"/>
  <c r="F13" i="10"/>
  <c r="Q12" i="10"/>
  <c r="P12" i="10"/>
  <c r="K12" i="10"/>
  <c r="F12" i="10"/>
  <c r="Q11" i="10"/>
  <c r="P11" i="10"/>
  <c r="K11" i="10"/>
  <c r="F11" i="10"/>
  <c r="Q10" i="10"/>
  <c r="N24" i="10" s="1"/>
  <c r="P10" i="10"/>
  <c r="N22" i="10" s="1"/>
  <c r="K10" i="10"/>
  <c r="I22" i="10" s="1"/>
  <c r="F10" i="10"/>
  <c r="D22" i="10" s="1"/>
  <c r="R2" i="10"/>
  <c r="R1" i="10"/>
  <c r="I24" i="10" l="1"/>
  <c r="D30" i="10"/>
  <c r="C45" i="10"/>
  <c r="K30" i="10" l="1"/>
  <c r="C37" i="10" s="1"/>
  <c r="C53" i="10" l="1"/>
  <c r="O35" i="10"/>
  <c r="O41" i="10" l="1"/>
  <c r="O53" i="10"/>
  <c r="O45" i="10"/>
  <c r="O49" i="10"/>
  <c r="H61" i="10" s="1"/>
  <c r="I61" i="10" s="1"/>
</calcChain>
</file>

<file path=xl/sharedStrings.xml><?xml version="1.0" encoding="utf-8"?>
<sst xmlns="http://schemas.openxmlformats.org/spreadsheetml/2006/main" count="72" uniqueCount="67">
  <si>
    <t>國碁電子(上海)有限公司</t>
    <phoneticPr fontId="3" type="noConversion"/>
  </si>
  <si>
    <t>Date</t>
    <phoneticPr fontId="3" type="noConversion"/>
  </si>
  <si>
    <t>Gage Repeatability &amp; Reproducibility Report</t>
    <phoneticPr fontId="3" type="noConversion"/>
  </si>
  <si>
    <t>Dep</t>
  </si>
  <si>
    <t>Gage Name</t>
    <phoneticPr fontId="3" type="noConversion"/>
  </si>
  <si>
    <t>Part Name</t>
    <phoneticPr fontId="3" type="noConversion"/>
  </si>
  <si>
    <t>Operator</t>
    <phoneticPr fontId="3" type="noConversion"/>
  </si>
  <si>
    <t>Gage No.</t>
    <phoneticPr fontId="3" type="noConversion"/>
  </si>
  <si>
    <t>Specification</t>
    <phoneticPr fontId="3" type="noConversion"/>
  </si>
  <si>
    <t>Gage Model</t>
    <phoneticPr fontId="3" type="noConversion"/>
  </si>
  <si>
    <t>Characteristic</t>
    <phoneticPr fontId="3" type="noConversion"/>
  </si>
  <si>
    <t>Operator A</t>
    <phoneticPr fontId="3" type="noConversion"/>
  </si>
  <si>
    <t>Operator B</t>
    <phoneticPr fontId="3" type="noConversion"/>
  </si>
  <si>
    <t>Operator C</t>
    <phoneticPr fontId="3" type="noConversion"/>
  </si>
  <si>
    <t>Average</t>
    <phoneticPr fontId="3" type="noConversion"/>
  </si>
  <si>
    <t>Sample</t>
    <phoneticPr fontId="3" type="noConversion"/>
  </si>
  <si>
    <r>
      <t>Range R</t>
    </r>
    <r>
      <rPr>
        <vertAlign val="subscript"/>
        <sz val="10"/>
        <rFont val="Times New Roman"/>
        <family val="1"/>
      </rPr>
      <t>a</t>
    </r>
  </si>
  <si>
    <r>
      <t>Range R</t>
    </r>
    <r>
      <rPr>
        <vertAlign val="subscript"/>
        <sz val="10"/>
        <rFont val="Times New Roman"/>
        <family val="1"/>
      </rPr>
      <t>b</t>
    </r>
  </si>
  <si>
    <r>
      <t>Range R</t>
    </r>
    <r>
      <rPr>
        <vertAlign val="subscript"/>
        <sz val="10"/>
        <rFont val="Times New Roman"/>
        <family val="1"/>
      </rPr>
      <t>c</t>
    </r>
  </si>
  <si>
    <r>
      <t>X</t>
    </r>
    <r>
      <rPr>
        <vertAlign val="subscript"/>
        <sz val="10"/>
        <rFont val="Times New Roman"/>
        <family val="1"/>
      </rPr>
      <t>p</t>
    </r>
  </si>
  <si>
    <r>
      <t>X</t>
    </r>
    <r>
      <rPr>
        <vertAlign val="subscript"/>
        <sz val="10"/>
        <rFont val="Times New Roman"/>
        <family val="1"/>
      </rPr>
      <t>a</t>
    </r>
    <r>
      <rPr>
        <sz val="10"/>
        <rFont val="Times New Roman"/>
        <family val="1"/>
      </rPr>
      <t>=</t>
    </r>
  </si>
  <si>
    <r>
      <t>X</t>
    </r>
    <r>
      <rPr>
        <vertAlign val="subscript"/>
        <sz val="10"/>
        <rFont val="Times New Roman"/>
        <family val="1"/>
      </rPr>
      <t>b</t>
    </r>
    <r>
      <rPr>
        <sz val="10"/>
        <rFont val="Times New Roman"/>
        <family val="1"/>
      </rPr>
      <t>=</t>
    </r>
  </si>
  <si>
    <r>
      <t>X</t>
    </r>
    <r>
      <rPr>
        <vertAlign val="subscript"/>
        <sz val="10"/>
        <rFont val="Times New Roman"/>
        <family val="1"/>
      </rPr>
      <t>c</t>
    </r>
    <r>
      <rPr>
        <sz val="10"/>
        <rFont val="Times New Roman"/>
        <family val="1"/>
      </rPr>
      <t>=</t>
    </r>
  </si>
  <si>
    <r>
      <t>R</t>
    </r>
    <r>
      <rPr>
        <vertAlign val="subscript"/>
        <sz val="10"/>
        <rFont val="Times New Roman"/>
        <family val="1"/>
      </rPr>
      <t>a</t>
    </r>
    <r>
      <rPr>
        <sz val="10"/>
        <rFont val="Times New Roman"/>
        <family val="1"/>
      </rPr>
      <t>=</t>
    </r>
  </si>
  <si>
    <r>
      <t>R</t>
    </r>
    <r>
      <rPr>
        <vertAlign val="subscript"/>
        <sz val="10"/>
        <rFont val="Times New Roman"/>
        <family val="1"/>
      </rPr>
      <t>b</t>
    </r>
    <r>
      <rPr>
        <sz val="10"/>
        <rFont val="Times New Roman"/>
        <family val="1"/>
      </rPr>
      <t>=</t>
    </r>
  </si>
  <si>
    <r>
      <t>R</t>
    </r>
    <r>
      <rPr>
        <vertAlign val="subscript"/>
        <sz val="10"/>
        <rFont val="Times New Roman"/>
        <family val="1"/>
      </rPr>
      <t>c</t>
    </r>
    <r>
      <rPr>
        <sz val="10"/>
        <rFont val="Times New Roman"/>
        <family val="1"/>
      </rPr>
      <t>=</t>
    </r>
  </si>
  <si>
    <r>
      <t>X</t>
    </r>
    <r>
      <rPr>
        <vertAlign val="subscript"/>
        <sz val="10"/>
        <rFont val="Times New Roman"/>
        <family val="1"/>
      </rPr>
      <t>diff</t>
    </r>
    <r>
      <rPr>
        <sz val="10"/>
        <rFont val="Times New Roman"/>
        <family val="1"/>
      </rPr>
      <t>=</t>
    </r>
  </si>
  <si>
    <t>R=</t>
    <phoneticPr fontId="3" type="noConversion"/>
  </si>
  <si>
    <r>
      <t>R</t>
    </r>
    <r>
      <rPr>
        <vertAlign val="subscript"/>
        <sz val="10"/>
        <rFont val="Times New Roman"/>
        <family val="1"/>
      </rPr>
      <t>p</t>
    </r>
    <r>
      <rPr>
        <sz val="10"/>
        <rFont val="Times New Roman"/>
        <family val="1"/>
      </rPr>
      <t>=</t>
    </r>
  </si>
  <si>
    <t>Repeatability-Equipment Variation(EV)</t>
    <phoneticPr fontId="3" type="noConversion"/>
  </si>
  <si>
    <t>Reproducibility-Appraiser variation(AV)</t>
    <phoneticPr fontId="3" type="noConversion"/>
  </si>
  <si>
    <t>EV=</t>
    <phoneticPr fontId="3" type="noConversion"/>
  </si>
  <si>
    <t>(R)*(K1)</t>
    <phoneticPr fontId="3" type="noConversion"/>
  </si>
  <si>
    <t>No trial(m)</t>
    <phoneticPr fontId="3" type="noConversion"/>
  </si>
  <si>
    <r>
      <t>K</t>
    </r>
    <r>
      <rPr>
        <vertAlign val="subscript"/>
        <sz val="9"/>
        <rFont val="Times New Roman"/>
        <family val="1"/>
      </rPr>
      <t>1</t>
    </r>
  </si>
  <si>
    <t>AV=</t>
    <phoneticPr fontId="3" type="noConversion"/>
  </si>
  <si>
    <r>
      <t>SQRT[(X</t>
    </r>
    <r>
      <rPr>
        <b/>
        <vertAlign val="subscript"/>
        <sz val="10"/>
        <rFont val="Times New Roman"/>
        <family val="1"/>
      </rPr>
      <t>diff</t>
    </r>
    <r>
      <rPr>
        <b/>
        <sz val="10"/>
        <rFont val="Times New Roman"/>
        <family val="1"/>
      </rPr>
      <t>*K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)^2-(EV^2/nr)]</t>
    </r>
  </si>
  <si>
    <r>
      <t>K</t>
    </r>
    <r>
      <rPr>
        <vertAlign val="subscript"/>
        <sz val="9"/>
        <rFont val="Times New Roman"/>
        <family val="1"/>
      </rPr>
      <t>2</t>
    </r>
  </si>
  <si>
    <t>=</t>
    <phoneticPr fontId="3" type="noConversion"/>
  </si>
  <si>
    <t>Note:  n=Part Number    r=Trial Number</t>
    <phoneticPr fontId="3" type="noConversion"/>
  </si>
  <si>
    <t>Repeatability&amp;Reproducibility(R&amp;R)</t>
    <phoneticPr fontId="3" type="noConversion"/>
  </si>
  <si>
    <t>Grade(ndc)</t>
    <phoneticPr fontId="3" type="noConversion"/>
  </si>
  <si>
    <t>R&amp;R=</t>
    <phoneticPr fontId="3" type="noConversion"/>
  </si>
  <si>
    <t>SQRT(EV^2+AV^2)</t>
  </si>
  <si>
    <t>ndc=</t>
    <phoneticPr fontId="3" type="noConversion"/>
  </si>
  <si>
    <t>1.41*(PV/R&amp;R)=</t>
    <phoneticPr fontId="3" type="noConversion"/>
  </si>
  <si>
    <t>No Part</t>
    <phoneticPr fontId="3" type="noConversion"/>
  </si>
  <si>
    <r>
      <t>K</t>
    </r>
    <r>
      <rPr>
        <vertAlign val="subscript"/>
        <sz val="9"/>
        <rFont val="Times New Roman"/>
        <family val="1"/>
      </rPr>
      <t>3</t>
    </r>
  </si>
  <si>
    <t>Part Variation(PV)</t>
    <phoneticPr fontId="3" type="noConversion"/>
  </si>
  <si>
    <t>%EV=100(EV/TV) =</t>
  </si>
  <si>
    <t>PV=</t>
    <phoneticPr fontId="3" type="noConversion"/>
  </si>
  <si>
    <r>
      <t>R</t>
    </r>
    <r>
      <rPr>
        <b/>
        <vertAlign val="subscript"/>
        <sz val="10"/>
        <rFont val="Times New Roman"/>
        <family val="1"/>
      </rPr>
      <t>p</t>
    </r>
    <r>
      <rPr>
        <b/>
        <sz val="10"/>
        <rFont val="Times New Roman"/>
        <family val="1"/>
      </rPr>
      <t>*K</t>
    </r>
    <r>
      <rPr>
        <b/>
        <vertAlign val="subscript"/>
        <sz val="10"/>
        <rFont val="Times New Roman"/>
        <family val="1"/>
      </rPr>
      <t>3</t>
    </r>
  </si>
  <si>
    <t>%AV=100(AV/TV) =</t>
    <phoneticPr fontId="3" type="noConversion"/>
  </si>
  <si>
    <t>Total Variation(TV)</t>
    <phoneticPr fontId="3" type="noConversion"/>
  </si>
  <si>
    <t>%R&amp;R=100(R&amp;R/TV) =</t>
    <phoneticPr fontId="3" type="noConversion"/>
  </si>
  <si>
    <t>TV=</t>
    <phoneticPr fontId="3" type="noConversion"/>
  </si>
  <si>
    <t>SQRT(R&amp;R^2+PV^2)</t>
    <phoneticPr fontId="3" type="noConversion"/>
  </si>
  <si>
    <t>%PV=100(PV/TV) =</t>
    <phoneticPr fontId="3" type="noConversion"/>
  </si>
  <si>
    <t>Result:</t>
    <phoneticPr fontId="3" type="noConversion"/>
  </si>
  <si>
    <t>此測量系統的%R&amp;R=</t>
    <phoneticPr fontId="3" type="noConversion"/>
  </si>
  <si>
    <t>Prepared by:</t>
  </si>
  <si>
    <t>Reviewed  by:</t>
  </si>
  <si>
    <t>TE</t>
  </si>
  <si>
    <t>C: Luận Thị Tươi</t>
  </si>
  <si>
    <t xml:space="preserve"> US Power Freq 12MHz </t>
  </si>
  <si>
    <t>B: Triệu Văn Trợ</t>
  </si>
  <si>
    <t>A: Nguyễn Thị 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</si>
</sst>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0_);[Red]\(0.00\)"/>
    <numFmt numFmtId="165" formatCode="0.000"/>
    <numFmt numFmtId="166" formatCode="0.0000"/>
    <numFmt numFmtId="167" formatCode="0.0000_);[Red]\(0.0000\)"/>
    <numFmt numFmtId="168" formatCode="0.00000_);[Red]\(0.00000\)"/>
    <numFmt numFmtId="169" formatCode="0_ "/>
    <numFmt numFmtId="170" formatCode="0.0000_ "/>
    <numFmt numFmtId="171" formatCode="0.0%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9"/>
      <name val="標楷體"/>
      <family val="4"/>
      <charset val="136"/>
    </font>
    <font>
      <sz val="9"/>
      <name val="細明體"/>
      <family val="3"/>
      <charset val="136"/>
    </font>
    <font>
      <sz val="10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新細明體"/>
      <family val="1"/>
      <charset val="136"/>
    </font>
    <font>
      <sz val="10"/>
      <name val="新細明體"/>
      <family val="1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b/>
      <sz val="10"/>
      <name val="Times New Roman"/>
      <family val="1"/>
    </font>
    <font>
      <vertAlign val="subscript"/>
      <sz val="10"/>
      <name val="Times New Roman"/>
      <family val="1"/>
    </font>
    <font>
      <sz val="12"/>
      <name val="Times New Roman"/>
      <family val="1"/>
    </font>
    <font>
      <b/>
      <sz val="10"/>
      <name val="新細明體"/>
      <family val="1"/>
      <charset val="136"/>
    </font>
    <font>
      <b/>
      <sz val="11"/>
      <name val="Times New Roman"/>
      <family val="1"/>
    </font>
    <font>
      <sz val="8"/>
      <name val="新細明體"/>
      <family val="1"/>
      <charset val="136"/>
    </font>
    <font>
      <sz val="9"/>
      <name val="Times New Roman"/>
      <family val="1"/>
    </font>
    <font>
      <vertAlign val="subscript"/>
      <sz val="9"/>
      <name val="Times New Roman"/>
      <family val="1"/>
    </font>
    <font>
      <b/>
      <vertAlign val="subscript"/>
      <sz val="10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  <font>
      <sz val="12"/>
      <name val="新細明體"/>
      <family val="1"/>
      <charset val="136"/>
    </font>
    <font>
      <b/>
      <sz val="12"/>
      <name val="Times New Roman"/>
      <family val="1"/>
    </font>
    <font>
      <sz val="10"/>
      <color indexed="10"/>
      <name val="Times New Roman"/>
      <family val="1"/>
    </font>
    <font>
      <sz val="12"/>
      <color indexed="12"/>
      <name val="新細明體"/>
      <family val="1"/>
      <charset val="136"/>
    </font>
    <font>
      <sz val="11"/>
      <name val="Times New Roman"/>
      <family val="1"/>
    </font>
    <font>
      <sz val="10"/>
      <color indexed="12"/>
      <name val="細明體"/>
      <family val="3"/>
      <charset val="136"/>
    </font>
    <font>
      <sz val="10"/>
      <color indexed="10"/>
      <name val="新細明體"/>
      <family val="1"/>
      <charset val="136"/>
    </font>
    <font>
      <sz val="11"/>
      <name val="細明體"/>
      <family val="3"/>
      <charset val="136"/>
    </font>
    <font>
      <sz val="9"/>
      <name val="Calibri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68">
    <xf numFmtId="0" fontId="0" fillId="0" borderId="0" xfId="0"/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0" fillId="3" borderId="15" xfId="0" applyFill="1" applyBorder="1"/>
    <xf numFmtId="0" fontId="0" fillId="3" borderId="17" xfId="0" applyFill="1" applyBorder="1"/>
    <xf numFmtId="0" fontId="0" fillId="3" borderId="0" xfId="0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7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shrinkToFit="1"/>
    </xf>
    <xf numFmtId="165" fontId="5" fillId="3" borderId="9" xfId="0" applyNumberFormat="1" applyFont="1" applyFill="1" applyBorder="1" applyAlignment="1">
      <alignment horizontal="center" shrinkToFit="1"/>
    </xf>
    <xf numFmtId="0" fontId="0" fillId="3" borderId="0" xfId="0" applyFill="1" applyBorder="1" applyAlignment="1">
      <alignment shrinkToFit="1"/>
    </xf>
    <xf numFmtId="165" fontId="5" fillId="3" borderId="22" xfId="0" applyNumberFormat="1" applyFont="1" applyFill="1" applyBorder="1" applyAlignment="1">
      <alignment horizontal="center" shrinkToFit="1"/>
    </xf>
    <xf numFmtId="0" fontId="0" fillId="2" borderId="23" xfId="0" applyFill="1" applyBorder="1"/>
    <xf numFmtId="0" fontId="0" fillId="2" borderId="0" xfId="0" applyFill="1" applyBorder="1"/>
    <xf numFmtId="0" fontId="0" fillId="2" borderId="24" xfId="0" applyFill="1" applyBorder="1"/>
    <xf numFmtId="0" fontId="7" fillId="2" borderId="0" xfId="0" applyFont="1" applyFill="1" applyBorder="1" applyAlignment="1">
      <alignment shrinkToFit="1"/>
    </xf>
    <xf numFmtId="0" fontId="4" fillId="2" borderId="0" xfId="0" applyFont="1" applyFill="1" applyBorder="1" applyAlignment="1">
      <alignment horizontal="right" shrinkToFit="1"/>
    </xf>
    <xf numFmtId="0" fontId="7" fillId="2" borderId="0" xfId="0" applyFont="1" applyFill="1" applyBorder="1"/>
    <xf numFmtId="0" fontId="0" fillId="2" borderId="23" xfId="0" applyFill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shrinkToFit="1"/>
    </xf>
    <xf numFmtId="0" fontId="7" fillId="2" borderId="0" xfId="0" applyFont="1" applyFill="1" applyBorder="1" applyAlignment="1">
      <alignment horizontal="right" shrinkToFit="1"/>
    </xf>
    <xf numFmtId="0" fontId="12" fillId="2" borderId="0" xfId="0" applyFont="1" applyFill="1" applyBorder="1"/>
    <xf numFmtId="0" fontId="0" fillId="2" borderId="25" xfId="0" applyFill="1" applyBorder="1" applyAlignment="1">
      <alignment horizontal="right"/>
    </xf>
    <xf numFmtId="0" fontId="0" fillId="2" borderId="26" xfId="0" applyFill="1" applyBorder="1" applyAlignment="1">
      <alignment horizontal="right"/>
    </xf>
    <xf numFmtId="0" fontId="0" fillId="2" borderId="26" xfId="0" applyFill="1" applyBorder="1"/>
    <xf numFmtId="0" fontId="0" fillId="2" borderId="27" xfId="0" applyFill="1" applyBorder="1"/>
    <xf numFmtId="0" fontId="12" fillId="2" borderId="26" xfId="0" applyFont="1" applyFill="1" applyBorder="1"/>
    <xf numFmtId="0" fontId="0" fillId="2" borderId="28" xfId="0" applyFill="1" applyBorder="1"/>
    <xf numFmtId="0" fontId="13" fillId="2" borderId="23" xfId="0" applyFont="1" applyFill="1" applyBorder="1"/>
    <xf numFmtId="0" fontId="0" fillId="2" borderId="29" xfId="0" applyFill="1" applyBorder="1"/>
    <xf numFmtId="0" fontId="13" fillId="2" borderId="30" xfId="0" applyFont="1" applyFill="1" applyBorder="1"/>
    <xf numFmtId="0" fontId="0" fillId="2" borderId="30" xfId="0" applyFill="1" applyBorder="1"/>
    <xf numFmtId="0" fontId="16" fillId="3" borderId="22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0" fillId="2" borderId="31" xfId="0" applyFill="1" applyBorder="1"/>
    <xf numFmtId="0" fontId="0" fillId="2" borderId="11" xfId="0" applyFill="1" applyBorder="1"/>
    <xf numFmtId="166" fontId="19" fillId="3" borderId="22" xfId="0" applyNumberFormat="1" applyFont="1" applyFill="1" applyBorder="1" applyAlignment="1">
      <alignment horizontal="center" vertical="center"/>
    </xf>
    <xf numFmtId="0" fontId="0" fillId="2" borderId="32" xfId="0" applyFill="1" applyBorder="1"/>
    <xf numFmtId="0" fontId="12" fillId="2" borderId="0" xfId="0" applyFont="1" applyFill="1" applyAlignment="1">
      <alignment horizontal="right"/>
    </xf>
    <xf numFmtId="0" fontId="0" fillId="2" borderId="10" xfId="0" applyFill="1" applyBorder="1"/>
    <xf numFmtId="0" fontId="22" fillId="2" borderId="11" xfId="0" applyFont="1" applyFill="1" applyBorder="1"/>
    <xf numFmtId="0" fontId="23" fillId="2" borderId="11" xfId="0" applyFont="1" applyFill="1" applyBorder="1" applyAlignment="1">
      <alignment horizontal="left" shrinkToFit="1"/>
    </xf>
    <xf numFmtId="0" fontId="0" fillId="2" borderId="14" xfId="0" applyFill="1" applyBorder="1"/>
    <xf numFmtId="0" fontId="15" fillId="2" borderId="0" xfId="0" applyFont="1" applyFill="1" applyBorder="1" applyAlignment="1">
      <alignment horizontal="center" vertical="center"/>
    </xf>
    <xf numFmtId="0" fontId="22" fillId="2" borderId="0" xfId="0" applyFont="1" applyFill="1" applyBorder="1"/>
    <xf numFmtId="0" fontId="23" fillId="2" borderId="0" xfId="0" applyFont="1" applyFill="1" applyBorder="1" applyAlignment="1">
      <alignment horizontal="left" shrinkToFit="1"/>
    </xf>
    <xf numFmtId="0" fontId="0" fillId="2" borderId="0" xfId="0" applyFill="1"/>
    <xf numFmtId="0" fontId="10" fillId="2" borderId="23" xfId="0" applyFont="1" applyFill="1" applyBorder="1"/>
    <xf numFmtId="0" fontId="19" fillId="2" borderId="0" xfId="0" applyFont="1" applyFill="1" applyBorder="1" applyAlignment="1">
      <alignment horizontal="center" vertical="center"/>
    </xf>
    <xf numFmtId="10" fontId="5" fillId="2" borderId="0" xfId="0" applyNumberFormat="1" applyFont="1" applyFill="1" applyBorder="1" applyAlignment="1">
      <alignment horizontal="left" shrinkToFit="1"/>
    </xf>
    <xf numFmtId="0" fontId="5" fillId="2" borderId="0" xfId="0" applyFont="1" applyFill="1" applyBorder="1" applyAlignment="1">
      <alignment horizontal="left" shrinkToFit="1"/>
    </xf>
    <xf numFmtId="0" fontId="24" fillId="2" borderId="0" xfId="0" applyFont="1" applyFill="1"/>
    <xf numFmtId="0" fontId="24" fillId="2" borderId="0" xfId="0" applyFont="1" applyFill="1" applyBorder="1"/>
    <xf numFmtId="0" fontId="15" fillId="2" borderId="0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0" xfId="0" quotePrefix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171" fontId="6" fillId="2" borderId="0" xfId="1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right" vertical="center"/>
    </xf>
    <xf numFmtId="0" fontId="27" fillId="2" borderId="11" xfId="0" applyFont="1" applyFill="1" applyBorder="1" applyAlignment="1">
      <alignment horizontal="center"/>
    </xf>
    <xf numFmtId="10" fontId="5" fillId="2" borderId="11" xfId="0" applyNumberFormat="1" applyFont="1" applyFill="1" applyBorder="1" applyAlignment="1">
      <alignment horizontal="center" shrinkToFit="1"/>
    </xf>
    <xf numFmtId="0" fontId="23" fillId="2" borderId="0" xfId="0" applyFont="1" applyFill="1"/>
    <xf numFmtId="10" fontId="23" fillId="2" borderId="0" xfId="0" applyNumberFormat="1" applyFont="1" applyFill="1"/>
    <xf numFmtId="0" fontId="28" fillId="2" borderId="0" xfId="0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/>
    </xf>
    <xf numFmtId="0" fontId="27" fillId="2" borderId="0" xfId="0" applyFont="1" applyFill="1" applyBorder="1" applyAlignment="1">
      <alignment horizontal="center"/>
    </xf>
    <xf numFmtId="10" fontId="5" fillId="2" borderId="0" xfId="0" applyNumberFormat="1" applyFont="1" applyFill="1" applyBorder="1" applyAlignment="1">
      <alignment horizontal="center" shrinkToFit="1"/>
    </xf>
    <xf numFmtId="0" fontId="23" fillId="2" borderId="0" xfId="0" applyFont="1" applyFill="1" applyBorder="1" applyAlignment="1">
      <alignment horizontal="left"/>
    </xf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164" fontId="0" fillId="0" borderId="0" xfId="0" applyNumberFormat="1"/>
    <xf numFmtId="0" fontId="10" fillId="2" borderId="0" xfId="0" applyFont="1" applyFill="1" applyBorder="1" applyAlignment="1">
      <alignment horizontal="right"/>
    </xf>
    <xf numFmtId="0" fontId="19" fillId="3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/>
    </xf>
    <xf numFmtId="0" fontId="10" fillId="2" borderId="0" xfId="0" applyFont="1" applyFill="1" applyBorder="1"/>
    <xf numFmtId="0" fontId="16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/>
    </xf>
    <xf numFmtId="0" fontId="0" fillId="2" borderId="1" xfId="0" applyFill="1" applyBorder="1"/>
    <xf numFmtId="0" fontId="0" fillId="2" borderId="2" xfId="0" applyFill="1" applyBorder="1"/>
    <xf numFmtId="0" fontId="0" fillId="2" borderId="8" xfId="0" applyFill="1" applyBorder="1"/>
    <xf numFmtId="0" fontId="0" fillId="2" borderId="9" xfId="0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shrinkToFit="1"/>
    </xf>
    <xf numFmtId="14" fontId="6" fillId="2" borderId="7" xfId="0" applyNumberFormat="1" applyFont="1" applyFill="1" applyBorder="1" applyAlignment="1">
      <alignment horizontal="center" vertical="center" shrinkToFit="1"/>
    </xf>
    <xf numFmtId="14" fontId="6" fillId="2" borderId="10" xfId="0" applyNumberFormat="1" applyFont="1" applyFill="1" applyBorder="1" applyAlignment="1">
      <alignment horizontal="center" vertical="center" shrinkToFit="1"/>
    </xf>
    <xf numFmtId="14" fontId="6" fillId="2" borderId="14" xfId="0" applyNumberFormat="1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left" vertical="center" shrinkToFit="1"/>
    </xf>
    <xf numFmtId="0" fontId="5" fillId="3" borderId="19" xfId="0" applyFont="1" applyFill="1" applyBorder="1" applyAlignment="1">
      <alignment horizontal="left" vertical="center" shrinkToFit="1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shrinkToFit="1"/>
    </xf>
    <xf numFmtId="0" fontId="7" fillId="3" borderId="21" xfId="0" applyFont="1" applyFill="1" applyBorder="1" applyAlignment="1">
      <alignment horizontal="center" vertical="center" shrinkToFit="1"/>
    </xf>
    <xf numFmtId="0" fontId="7" fillId="3" borderId="13" xfId="0" applyFont="1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5" fillId="3" borderId="10" xfId="0" applyFont="1" applyFill="1" applyBorder="1" applyAlignment="1">
      <alignment horizontal="left" vertical="center" shrinkToFit="1"/>
    </xf>
    <xf numFmtId="0" fontId="5" fillId="3" borderId="14" xfId="0" applyFont="1" applyFill="1" applyBorder="1" applyAlignment="1">
      <alignment horizontal="left" vertical="center" shrinkToFit="1"/>
    </xf>
    <xf numFmtId="0" fontId="10" fillId="3" borderId="9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165" fontId="5" fillId="2" borderId="0" xfId="0" applyNumberFormat="1" applyFont="1" applyFill="1" applyBorder="1" applyAlignment="1">
      <alignment horizontal="left" shrinkToFit="1"/>
    </xf>
    <xf numFmtId="0" fontId="12" fillId="3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166" fontId="5" fillId="2" borderId="0" xfId="0" applyNumberFormat="1" applyFont="1" applyFill="1" applyBorder="1" applyAlignment="1">
      <alignment horizontal="left" shrinkToFit="1"/>
    </xf>
    <xf numFmtId="0" fontId="12" fillId="2" borderId="3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left" shrinkToFit="1"/>
    </xf>
    <xf numFmtId="0" fontId="14" fillId="2" borderId="0" xfId="0" applyFont="1" applyFill="1" applyBorder="1"/>
    <xf numFmtId="0" fontId="15" fillId="3" borderId="18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0" fillId="2" borderId="0" xfId="0" applyFont="1" applyFill="1" applyBorder="1"/>
    <xf numFmtId="0" fontId="10" fillId="2" borderId="29" xfId="0" applyFont="1" applyFill="1" applyBorder="1"/>
    <xf numFmtId="168" fontId="5" fillId="2" borderId="0" xfId="0" applyNumberFormat="1" applyFont="1" applyFill="1" applyBorder="1" applyAlignment="1">
      <alignment horizontal="left"/>
    </xf>
    <xf numFmtId="0" fontId="19" fillId="3" borderId="9" xfId="0" applyFont="1" applyFill="1" applyBorder="1" applyAlignment="1">
      <alignment horizontal="center" vertical="center"/>
    </xf>
    <xf numFmtId="167" fontId="5" fillId="2" borderId="0" xfId="0" applyNumberFormat="1" applyFont="1" applyFill="1" applyBorder="1" applyAlignment="1">
      <alignment horizontal="left"/>
    </xf>
    <xf numFmtId="0" fontId="20" fillId="2" borderId="10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169" fontId="12" fillId="2" borderId="0" xfId="0" quotePrefix="1" applyNumberFormat="1" applyFont="1" applyFill="1" applyAlignment="1">
      <alignment horizontal="left" shrinkToFit="1"/>
    </xf>
    <xf numFmtId="169" fontId="12" fillId="2" borderId="0" xfId="0" applyNumberFormat="1" applyFont="1" applyFill="1" applyAlignment="1">
      <alignment horizontal="left"/>
    </xf>
    <xf numFmtId="169" fontId="21" fillId="2" borderId="0" xfId="0" applyNumberFormat="1" applyFont="1" applyFill="1" applyAlignment="1">
      <alignment horizontal="left"/>
    </xf>
    <xf numFmtId="169" fontId="21" fillId="2" borderId="24" xfId="0" applyNumberFormat="1" applyFont="1" applyFill="1" applyBorder="1" applyAlignment="1">
      <alignment horizontal="left"/>
    </xf>
    <xf numFmtId="170" fontId="5" fillId="2" borderId="0" xfId="0" applyNumberFormat="1" applyFont="1" applyFill="1" applyBorder="1" applyAlignment="1">
      <alignment horizontal="left"/>
    </xf>
    <xf numFmtId="0" fontId="20" fillId="3" borderId="9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166" fontId="19" fillId="3" borderId="9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right"/>
    </xf>
    <xf numFmtId="0" fontId="24" fillId="2" borderId="11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left" shrinkToFit="1"/>
    </xf>
    <xf numFmtId="0" fontId="4" fillId="2" borderId="0" xfId="0" applyFont="1" applyFill="1" applyBorder="1" applyAlignment="1">
      <alignment horizontal="right"/>
    </xf>
    <xf numFmtId="171" fontId="24" fillId="2" borderId="11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33CC"/>
      <color rgb="FF0000CC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15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16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17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18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19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20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21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22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23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24" name="Line 24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25" name="Line 25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26" name="Line 26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27" name="Line 27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28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29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0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1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2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3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4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5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6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37" name="Line 38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38" name="Line 39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39" name="Line 40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40" name="Line 41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1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2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3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4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5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6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7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8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9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50" name="Line 52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51" name="Line 53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52" name="Line 54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53" name="Line 55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4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5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6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7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8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9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60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61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62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63" name="Line 80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64" name="Line 81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65" name="Line 82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66" name="Line 83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67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68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69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70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71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72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73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74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75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77" name="Line 11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78" name="Line 12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79" name="Line 13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80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81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82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83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84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85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86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87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88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89" name="Line 24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90" name="Line 25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91" name="Line 26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92" name="Line 27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93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94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95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96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97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98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99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100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101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102" name="Line 38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103" name="Line 39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104" name="Line 40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105" name="Line 41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106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107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108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109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110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111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112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113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114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115" name="Line 52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116" name="Line 53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117" name="Line 54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118" name="Line 55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119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120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121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122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123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124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125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126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127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128" name="Line 80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129" name="Line 81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130" name="Line 82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131" name="Line 83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132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133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134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135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136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137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138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139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140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142" name="Line 11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143" name="Line 12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144" name="Line 13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145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146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147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148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149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150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151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152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153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154" name="Line 24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155" name="Line 25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156" name="Line 26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157" name="Line 27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158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159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160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161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162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163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164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165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166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167" name="Line 38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168" name="Line 39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169" name="Line 40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170" name="Line 41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171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172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173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174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175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176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177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178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179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180" name="Line 52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181" name="Line 53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182" name="Line 54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183" name="Line 55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184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185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186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187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188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189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190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191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192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193" name="Line 80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194" name="Line 81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195" name="Line 82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196" name="Line 83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197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198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199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200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201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202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203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204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205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207" name="Line 11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208" name="Line 12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209" name="Line 13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210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211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212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213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214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215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216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217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218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219" name="Line 24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220" name="Line 25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221" name="Line 26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222" name="Line 27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223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224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225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226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227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228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229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230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231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232" name="Line 38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233" name="Line 39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234" name="Line 40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235" name="Line 41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236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237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238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239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240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241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242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243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244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245" name="Line 52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246" name="Line 53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247" name="Line 54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248" name="Line 55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249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250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251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252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253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254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255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256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257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161925</xdr:colOff>
      <xdr:row>8</xdr:row>
      <xdr:rowOff>28575</xdr:rowOff>
    </xdr:from>
    <xdr:to>
      <xdr:col>16</xdr:col>
      <xdr:colOff>295275</xdr:colOff>
      <xdr:row>8</xdr:row>
      <xdr:rowOff>28575</xdr:rowOff>
    </xdr:to>
    <xdr:sp macro="" textlink="">
      <xdr:nvSpPr>
        <xdr:cNvPr id="258" name="Line 80"/>
        <xdr:cNvSpPr>
          <a:spLocks noChangeShapeType="1"/>
        </xdr:cNvSpPr>
      </xdr:nvSpPr>
      <xdr:spPr bwMode="auto">
        <a:xfrm>
          <a:off x="6572250" y="16192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</xdr:row>
      <xdr:rowOff>0</xdr:rowOff>
    </xdr:from>
    <xdr:to>
      <xdr:col>3</xdr:col>
      <xdr:colOff>190500</xdr:colOff>
      <xdr:row>28</xdr:row>
      <xdr:rowOff>0</xdr:rowOff>
    </xdr:to>
    <xdr:sp macro="" textlink="">
      <xdr:nvSpPr>
        <xdr:cNvPr id="259" name="Line 81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27</xdr:row>
      <xdr:rowOff>47625</xdr:rowOff>
    </xdr:from>
    <xdr:to>
      <xdr:col>3</xdr:col>
      <xdr:colOff>190500</xdr:colOff>
      <xdr:row>27</xdr:row>
      <xdr:rowOff>47625</xdr:rowOff>
    </xdr:to>
    <xdr:sp macro="" textlink="">
      <xdr:nvSpPr>
        <xdr:cNvPr id="260" name="Line 82"/>
        <xdr:cNvSpPr>
          <a:spLocks noChangeShapeType="1"/>
        </xdr:cNvSpPr>
      </xdr:nvSpPr>
      <xdr:spPr bwMode="auto">
        <a:xfrm>
          <a:off x="1076325" y="4572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28</xdr:row>
      <xdr:rowOff>9525</xdr:rowOff>
    </xdr:from>
    <xdr:to>
      <xdr:col>12</xdr:col>
      <xdr:colOff>85725</xdr:colOff>
      <xdr:row>28</xdr:row>
      <xdr:rowOff>9525</xdr:rowOff>
    </xdr:to>
    <xdr:sp macro="" textlink="">
      <xdr:nvSpPr>
        <xdr:cNvPr id="261" name="Line 83"/>
        <xdr:cNvSpPr>
          <a:spLocks noChangeShapeType="1"/>
        </xdr:cNvSpPr>
      </xdr:nvSpPr>
      <xdr:spPr bwMode="auto">
        <a:xfrm>
          <a:off x="4448175" y="4581525"/>
          <a:ext cx="114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67" name="Object 3" hidden="1">
              <a:extLst>
                <a:ext uri="{63B3BB69-23CF-44E3-9099-C40C66FF867C}">
                  <a14:compatExt spid="_x0000_s1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68" name="Object 4" hidden="1">
              <a:extLst>
                <a:ext uri="{63B3BB69-23CF-44E3-9099-C40C66FF867C}">
                  <a14:compatExt spid="_x0000_s1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69" name="Object 5" hidden="1">
              <a:extLst>
                <a:ext uri="{63B3BB69-23CF-44E3-9099-C40C66FF867C}">
                  <a14:compatExt spid="_x0000_s1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0" name="Object 6" hidden="1">
              <a:extLst>
                <a:ext uri="{63B3BB69-23CF-44E3-9099-C40C66FF867C}">
                  <a14:compatExt spid="_x0000_s1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1" name="Object 7" hidden="1">
              <a:extLst>
                <a:ext uri="{63B3BB69-23CF-44E3-9099-C40C66FF867C}">
                  <a14:compatExt spid="_x0000_s1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2" name="Object 8" hidden="1">
              <a:extLst>
                <a:ext uri="{63B3BB69-23CF-44E3-9099-C40C66FF867C}">
                  <a14:compatExt spid="_x0000_s1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3" name="Object 9" hidden="1">
              <a:extLst>
                <a:ext uri="{63B3BB69-23CF-44E3-9099-C40C66FF867C}">
                  <a14:compatExt spid="_x0000_s11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4" name="Object 10" hidden="1">
              <a:extLst>
                <a:ext uri="{63B3BB69-23CF-44E3-9099-C40C66FF867C}">
                  <a14:compatExt spid="_x0000_s1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5" name="Object 11" hidden="1">
              <a:extLst>
                <a:ext uri="{63B3BB69-23CF-44E3-9099-C40C66FF867C}">
                  <a14:compatExt spid="_x0000_s11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6" name="Object 12" hidden="1">
              <a:extLst>
                <a:ext uri="{63B3BB69-23CF-44E3-9099-C40C66FF867C}">
                  <a14:compatExt spid="_x0000_s11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7" name="Object 13" hidden="1">
              <a:extLst>
                <a:ext uri="{63B3BB69-23CF-44E3-9099-C40C66FF867C}">
                  <a14:compatExt spid="_x0000_s11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8" name="Object 14" hidden="1">
              <a:extLst>
                <a:ext uri="{63B3BB69-23CF-44E3-9099-C40C66FF867C}">
                  <a14:compatExt spid="_x0000_s11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79" name="Object 15" hidden="1">
              <a:extLst>
                <a:ext uri="{63B3BB69-23CF-44E3-9099-C40C66FF867C}">
                  <a14:compatExt spid="_x0000_s11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80" name="Object 16" hidden="1">
              <a:extLst>
                <a:ext uri="{63B3BB69-23CF-44E3-9099-C40C66FF867C}">
                  <a14:compatExt spid="_x0000_s11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81" name="Object 17" hidden="1">
              <a:extLst>
                <a:ext uri="{63B3BB69-23CF-44E3-9099-C40C66FF867C}">
                  <a14:compatExt spid="_x0000_s11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82" name="Object 18" hidden="1">
              <a:extLst>
                <a:ext uri="{63B3BB69-23CF-44E3-9099-C40C66FF867C}">
                  <a14:compatExt spid="_x0000_s11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83" name="Object 19" hidden="1">
              <a:extLst>
                <a:ext uri="{63B3BB69-23CF-44E3-9099-C40C66FF867C}">
                  <a14:compatExt spid="_x0000_s11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106680</xdr:colOff>
          <xdr:row>0</xdr:row>
          <xdr:rowOff>83820</xdr:rowOff>
        </xdr:from>
        <xdr:to>
          <xdr:col>3</xdr:col>
          <xdr:colOff>419100</xdr:colOff>
          <xdr:row>1</xdr:row>
          <xdr:rowOff>152400</xdr:rowOff>
        </xdr:to>
        <xdr:sp macro="" textlink="">
          <xdr:nvSpPr>
            <xdr:cNvPr id="11284" name="Object 20" hidden="1">
              <a:extLst>
                <a:ext uri="{63B3BB69-23CF-44E3-9099-C40C66FF867C}">
                  <a14:compatExt spid="_x0000_s11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>
              <a:noFill/>
            </a:ln>
            <a:effectLst/>
            <a:extLs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282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283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284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285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286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287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288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289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290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291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292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293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294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295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296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297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298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299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00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01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02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03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04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05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06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07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08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09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10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11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12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13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14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15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16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17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18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19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20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21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22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23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24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25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26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27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28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29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30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31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32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33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34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35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36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37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38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39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40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41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42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43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44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45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46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47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48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49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50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51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52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53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54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55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56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57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58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59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60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61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62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63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64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65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66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67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68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69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70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71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72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73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74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75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76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77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78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79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80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81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82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83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84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85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86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87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88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89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90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391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392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393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394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395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396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397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398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399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00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01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02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03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04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05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06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07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08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09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10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11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12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13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14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15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16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17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18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19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20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21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22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23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24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25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26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27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28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29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30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31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32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33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34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35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36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37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38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39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40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41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42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43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44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45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46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47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48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49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50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51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52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53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54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55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56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57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58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59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60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61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62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63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64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65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66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67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68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69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70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71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72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73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74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75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76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77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78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79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80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81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82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83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84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85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86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87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88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89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90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491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492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493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494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495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496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497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498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499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00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01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02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03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04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05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06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07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08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09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10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11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12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13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14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15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16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17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18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19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20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21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22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23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24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25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26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27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28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29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30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31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32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33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34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35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36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37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38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39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40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41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42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43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44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45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46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47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48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49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50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51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52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53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54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55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56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57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58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59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60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61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62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63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64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65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66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67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68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69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70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71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72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73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74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75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76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77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78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79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80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81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82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83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84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85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86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87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88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89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90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591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592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593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594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595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596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597" name="Line 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598" name="Line 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599" name="Line 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600" name="Line 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601" name="Line 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602" name="Line 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603" name="Line 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604" name="Line 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605" name="Line 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606" name="Line 15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607" name="Line 16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608" name="Line 17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609" name="Line 18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610" name="Line 19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611" name="Line 20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612" name="Line 21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613" name="Line 22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614" name="Line 23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615" name="Line 29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616" name="Line 30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617" name="Line 31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618" name="Line 32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619" name="Line 33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620" name="Line 34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621" name="Line 35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622" name="Line 36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623" name="Line 37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624" name="Line 43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625" name="Line 44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626" name="Line 45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627" name="Line 46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628" name="Line 47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629" name="Line 48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630" name="Line 49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631" name="Line 50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632" name="Line 51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20</xdr:row>
      <xdr:rowOff>19050</xdr:rowOff>
    </xdr:from>
    <xdr:to>
      <xdr:col>2</xdr:col>
      <xdr:colOff>342900</xdr:colOff>
      <xdr:row>20</xdr:row>
      <xdr:rowOff>19050</xdr:rowOff>
    </xdr:to>
    <xdr:sp macro="" textlink="">
      <xdr:nvSpPr>
        <xdr:cNvPr id="633" name="Line 71"/>
        <xdr:cNvSpPr>
          <a:spLocks noChangeShapeType="1"/>
        </xdr:cNvSpPr>
      </xdr:nvSpPr>
      <xdr:spPr bwMode="auto">
        <a:xfrm>
          <a:off x="742950" y="36671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28575</xdr:rowOff>
    </xdr:from>
    <xdr:to>
      <xdr:col>7</xdr:col>
      <xdr:colOff>381000</xdr:colOff>
      <xdr:row>23</xdr:row>
      <xdr:rowOff>28575</xdr:rowOff>
    </xdr:to>
    <xdr:sp macro="" textlink="">
      <xdr:nvSpPr>
        <xdr:cNvPr id="634" name="Line 72"/>
        <xdr:cNvSpPr>
          <a:spLocks noChangeShapeType="1"/>
        </xdr:cNvSpPr>
      </xdr:nvSpPr>
      <xdr:spPr bwMode="auto">
        <a:xfrm>
          <a:off x="2762250" y="40767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285750</xdr:colOff>
      <xdr:row>23</xdr:row>
      <xdr:rowOff>9525</xdr:rowOff>
    </xdr:from>
    <xdr:to>
      <xdr:col>7</xdr:col>
      <xdr:colOff>381000</xdr:colOff>
      <xdr:row>23</xdr:row>
      <xdr:rowOff>9525</xdr:rowOff>
    </xdr:to>
    <xdr:sp macro="" textlink="">
      <xdr:nvSpPr>
        <xdr:cNvPr id="635" name="Line 73"/>
        <xdr:cNvSpPr>
          <a:spLocks noChangeShapeType="1"/>
        </xdr:cNvSpPr>
      </xdr:nvSpPr>
      <xdr:spPr bwMode="auto">
        <a:xfrm>
          <a:off x="2762250" y="4057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152400</xdr:colOff>
      <xdr:row>23</xdr:row>
      <xdr:rowOff>19050</xdr:rowOff>
    </xdr:from>
    <xdr:to>
      <xdr:col>2</xdr:col>
      <xdr:colOff>247650</xdr:colOff>
      <xdr:row>23</xdr:row>
      <xdr:rowOff>19050</xdr:rowOff>
    </xdr:to>
    <xdr:sp macro="" textlink="">
      <xdr:nvSpPr>
        <xdr:cNvPr id="636" name="Line 74"/>
        <xdr:cNvSpPr>
          <a:spLocks noChangeShapeType="1"/>
        </xdr:cNvSpPr>
      </xdr:nvSpPr>
      <xdr:spPr bwMode="auto">
        <a:xfrm>
          <a:off x="647700" y="406717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21</xdr:row>
      <xdr:rowOff>28575</xdr:rowOff>
    </xdr:from>
    <xdr:to>
      <xdr:col>12</xdr:col>
      <xdr:colOff>342900</xdr:colOff>
      <xdr:row>21</xdr:row>
      <xdr:rowOff>28575</xdr:rowOff>
    </xdr:to>
    <xdr:sp macro="" textlink="">
      <xdr:nvSpPr>
        <xdr:cNvPr id="637" name="Line 75"/>
        <xdr:cNvSpPr>
          <a:spLocks noChangeShapeType="1"/>
        </xdr:cNvSpPr>
      </xdr:nvSpPr>
      <xdr:spPr bwMode="auto">
        <a:xfrm>
          <a:off x="4724400" y="38671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20</xdr:row>
      <xdr:rowOff>28575</xdr:rowOff>
    </xdr:from>
    <xdr:to>
      <xdr:col>12</xdr:col>
      <xdr:colOff>342900</xdr:colOff>
      <xdr:row>20</xdr:row>
      <xdr:rowOff>28575</xdr:rowOff>
    </xdr:to>
    <xdr:sp macro="" textlink="">
      <xdr:nvSpPr>
        <xdr:cNvPr id="638" name="Line 76"/>
        <xdr:cNvSpPr>
          <a:spLocks noChangeShapeType="1"/>
        </xdr:cNvSpPr>
      </xdr:nvSpPr>
      <xdr:spPr bwMode="auto">
        <a:xfrm>
          <a:off x="4724400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20</xdr:row>
      <xdr:rowOff>28575</xdr:rowOff>
    </xdr:from>
    <xdr:to>
      <xdr:col>7</xdr:col>
      <xdr:colOff>333375</xdr:colOff>
      <xdr:row>20</xdr:row>
      <xdr:rowOff>28575</xdr:rowOff>
    </xdr:to>
    <xdr:sp macro="" textlink="">
      <xdr:nvSpPr>
        <xdr:cNvPr id="639" name="Line 77"/>
        <xdr:cNvSpPr>
          <a:spLocks noChangeShapeType="1"/>
        </xdr:cNvSpPr>
      </xdr:nvSpPr>
      <xdr:spPr bwMode="auto">
        <a:xfrm>
          <a:off x="2714625" y="367665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238125</xdr:colOff>
      <xdr:row>21</xdr:row>
      <xdr:rowOff>19050</xdr:rowOff>
    </xdr:from>
    <xdr:to>
      <xdr:col>7</xdr:col>
      <xdr:colOff>333375</xdr:colOff>
      <xdr:row>21</xdr:row>
      <xdr:rowOff>19050</xdr:rowOff>
    </xdr:to>
    <xdr:sp macro="" textlink="">
      <xdr:nvSpPr>
        <xdr:cNvPr id="640" name="Line 78"/>
        <xdr:cNvSpPr>
          <a:spLocks noChangeShapeType="1"/>
        </xdr:cNvSpPr>
      </xdr:nvSpPr>
      <xdr:spPr bwMode="auto">
        <a:xfrm>
          <a:off x="2714625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21</xdr:row>
      <xdr:rowOff>19050</xdr:rowOff>
    </xdr:from>
    <xdr:to>
      <xdr:col>2</xdr:col>
      <xdr:colOff>342900</xdr:colOff>
      <xdr:row>21</xdr:row>
      <xdr:rowOff>19050</xdr:rowOff>
    </xdr:to>
    <xdr:sp macro="" textlink="">
      <xdr:nvSpPr>
        <xdr:cNvPr id="641" name="Line 79"/>
        <xdr:cNvSpPr>
          <a:spLocks noChangeShapeType="1"/>
        </xdr:cNvSpPr>
      </xdr:nvSpPr>
      <xdr:spPr bwMode="auto">
        <a:xfrm>
          <a:off x="742950" y="3857625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13" Type="http://schemas.openxmlformats.org/officeDocument/2006/relationships/oleObject" Target="../embeddings/oleObject10.bin"/><Relationship Id="rId18" Type="http://schemas.openxmlformats.org/officeDocument/2006/relationships/oleObject" Target="../embeddings/oleObject15.bin"/><Relationship Id="rId3" Type="http://schemas.openxmlformats.org/officeDocument/2006/relationships/oleObject" Target="../embeddings/oleObject1.bin"/><Relationship Id="rId21" Type="http://schemas.openxmlformats.org/officeDocument/2006/relationships/oleObject" Target="../embeddings/oleObject18.bin"/><Relationship Id="rId7" Type="http://schemas.openxmlformats.org/officeDocument/2006/relationships/oleObject" Target="../embeddings/oleObject4.bin"/><Relationship Id="rId12" Type="http://schemas.openxmlformats.org/officeDocument/2006/relationships/oleObject" Target="../embeddings/oleObject9.bin"/><Relationship Id="rId17" Type="http://schemas.openxmlformats.org/officeDocument/2006/relationships/oleObject" Target="../embeddings/oleObject14.bin"/><Relationship Id="rId2" Type="http://schemas.openxmlformats.org/officeDocument/2006/relationships/vmlDrawing" Target="../drawings/vmlDrawing1.vml"/><Relationship Id="rId16" Type="http://schemas.openxmlformats.org/officeDocument/2006/relationships/oleObject" Target="../embeddings/oleObject13.bin"/><Relationship Id="rId20" Type="http://schemas.openxmlformats.org/officeDocument/2006/relationships/oleObject" Target="../embeddings/oleObject17.bin"/><Relationship Id="rId1" Type="http://schemas.openxmlformats.org/officeDocument/2006/relationships/drawing" Target="../drawings/drawing1.xml"/><Relationship Id="rId6" Type="http://schemas.openxmlformats.org/officeDocument/2006/relationships/oleObject" Target="../embeddings/oleObject3.bin"/><Relationship Id="rId11" Type="http://schemas.openxmlformats.org/officeDocument/2006/relationships/oleObject" Target="../embeddings/oleObject8.bin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12.bin"/><Relationship Id="rId23" Type="http://schemas.openxmlformats.org/officeDocument/2006/relationships/oleObject" Target="../embeddings/oleObject20.bin"/><Relationship Id="rId10" Type="http://schemas.openxmlformats.org/officeDocument/2006/relationships/oleObject" Target="../embeddings/oleObject7.bin"/><Relationship Id="rId19" Type="http://schemas.openxmlformats.org/officeDocument/2006/relationships/oleObject" Target="../embeddings/oleObject16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6.bin"/><Relationship Id="rId14" Type="http://schemas.openxmlformats.org/officeDocument/2006/relationships/oleObject" Target="../embeddings/oleObject11.bin"/><Relationship Id="rId22" Type="http://schemas.openxmlformats.org/officeDocument/2006/relationships/oleObject" Target="../embeddings/oleObject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65"/>
  <sheetViews>
    <sheetView tabSelected="1" workbookViewId="0">
      <selection activeCell="D24" sqref="D24:E24"/>
    </sheetView>
  </sheetViews>
  <sheetFormatPr defaultRowHeight="14.4"/>
  <cols>
    <col min="1" max="1" width="4.33203125" customWidth="1"/>
    <col min="2" max="2" width="3.109375" customWidth="1"/>
    <col min="3" max="6" width="7.33203125" customWidth="1"/>
    <col min="7" max="7" width="0.5546875" customWidth="1"/>
    <col min="8" max="11" width="7.33203125" customWidth="1"/>
    <col min="12" max="12" width="0.88671875" customWidth="1"/>
    <col min="13" max="13" width="7.109375" customWidth="1"/>
    <col min="14" max="16" width="7.33203125" customWidth="1"/>
    <col min="17" max="17" width="7.44140625" customWidth="1"/>
    <col min="18" max="18" width="5.33203125" hidden="1" customWidth="1"/>
  </cols>
  <sheetData>
    <row r="1" spans="1:21" ht="14.25" customHeight="1">
      <c r="A1" s="91"/>
      <c r="B1" s="92"/>
      <c r="C1" s="92"/>
      <c r="D1" s="92"/>
      <c r="E1" s="95" t="s">
        <v>0</v>
      </c>
      <c r="F1" s="96"/>
      <c r="G1" s="96"/>
      <c r="H1" s="96"/>
      <c r="I1" s="96"/>
      <c r="J1" s="96"/>
      <c r="K1" s="96"/>
      <c r="L1" s="96"/>
      <c r="M1" s="96"/>
      <c r="N1" s="97"/>
      <c r="O1" s="101" t="s">
        <v>1</v>
      </c>
      <c r="P1" s="103">
        <v>44346</v>
      </c>
      <c r="Q1" s="104"/>
      <c r="R1">
        <f>COUNT(C10:E19,H10:J19,M10:O19)</f>
        <v>90</v>
      </c>
    </row>
    <row r="2" spans="1:21" ht="18" customHeight="1">
      <c r="A2" s="93"/>
      <c r="B2" s="94"/>
      <c r="C2" s="94"/>
      <c r="D2" s="94"/>
      <c r="E2" s="98"/>
      <c r="F2" s="99"/>
      <c r="G2" s="99"/>
      <c r="H2" s="99"/>
      <c r="I2" s="99"/>
      <c r="J2" s="99"/>
      <c r="K2" s="99"/>
      <c r="L2" s="99"/>
      <c r="M2" s="99"/>
      <c r="N2" s="100"/>
      <c r="O2" s="102"/>
      <c r="P2" s="105"/>
      <c r="Q2" s="106"/>
      <c r="R2">
        <f>COUNT(H10:J19,M10:O19)</f>
        <v>60</v>
      </c>
    </row>
    <row r="3" spans="1:21" ht="27.75" customHeight="1">
      <c r="A3" s="107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9"/>
      <c r="O3" s="88" t="s">
        <v>3</v>
      </c>
      <c r="P3" s="110" t="s">
        <v>62</v>
      </c>
      <c r="Q3" s="111"/>
    </row>
    <row r="4" spans="1:21" ht="15.75" customHeight="1">
      <c r="A4" s="114" t="s">
        <v>4</v>
      </c>
      <c r="B4" s="115"/>
      <c r="C4" s="115"/>
      <c r="D4" s="115"/>
      <c r="E4" s="119"/>
      <c r="F4" s="120"/>
      <c r="G4" s="120"/>
      <c r="H4" s="121"/>
      <c r="I4" s="118" t="s">
        <v>5</v>
      </c>
      <c r="J4" s="115"/>
      <c r="K4" s="116" t="s">
        <v>64</v>
      </c>
      <c r="L4" s="117"/>
      <c r="M4" s="117"/>
      <c r="N4" s="117"/>
      <c r="O4" s="122" t="s">
        <v>6</v>
      </c>
      <c r="P4" s="112" t="s">
        <v>66</v>
      </c>
      <c r="Q4" s="113"/>
    </row>
    <row r="5" spans="1:21" ht="14.4" customHeight="1">
      <c r="A5" s="114" t="s">
        <v>7</v>
      </c>
      <c r="B5" s="115"/>
      <c r="C5" s="115"/>
      <c r="D5" s="115"/>
      <c r="E5" s="116"/>
      <c r="F5" s="117"/>
      <c r="G5" s="117"/>
      <c r="H5" s="117"/>
      <c r="I5" s="118" t="s">
        <v>8</v>
      </c>
      <c r="J5" s="115"/>
      <c r="K5" s="116"/>
      <c r="L5" s="117"/>
      <c r="M5" s="117"/>
      <c r="N5" s="117"/>
      <c r="O5" s="123"/>
      <c r="P5" s="112" t="s">
        <v>65</v>
      </c>
      <c r="Q5" s="113"/>
    </row>
    <row r="6" spans="1:21" ht="14.4" customHeight="1">
      <c r="A6" s="114" t="s">
        <v>9</v>
      </c>
      <c r="B6" s="115"/>
      <c r="C6" s="115"/>
      <c r="D6" s="115"/>
      <c r="E6" s="116"/>
      <c r="F6" s="117"/>
      <c r="G6" s="117"/>
      <c r="H6" s="117"/>
      <c r="I6" s="118" t="s">
        <v>10</v>
      </c>
      <c r="J6" s="115"/>
      <c r="K6" s="116"/>
      <c r="L6" s="117"/>
      <c r="M6" s="117"/>
      <c r="N6" s="117"/>
      <c r="O6" s="124"/>
      <c r="P6" s="127" t="s">
        <v>63</v>
      </c>
      <c r="Q6" s="128"/>
    </row>
    <row r="7" spans="1:21" ht="6" customHeight="1">
      <c r="A7" s="1"/>
      <c r="B7" s="2"/>
      <c r="C7" s="2"/>
      <c r="D7" s="2"/>
      <c r="E7" s="3"/>
      <c r="F7" s="89"/>
      <c r="G7" s="89"/>
      <c r="H7" s="89"/>
      <c r="I7" s="2"/>
      <c r="J7" s="2"/>
      <c r="K7" s="4"/>
      <c r="L7" s="5"/>
      <c r="M7" s="5"/>
      <c r="N7" s="5"/>
      <c r="O7" s="2"/>
      <c r="P7" s="5"/>
      <c r="Q7" s="6"/>
    </row>
    <row r="8" spans="1:21" ht="15" customHeight="1">
      <c r="A8" s="7"/>
      <c r="B8" s="8"/>
      <c r="C8" s="129" t="s">
        <v>11</v>
      </c>
      <c r="D8" s="129"/>
      <c r="E8" s="129"/>
      <c r="F8" s="129"/>
      <c r="G8" s="9"/>
      <c r="H8" s="129" t="s">
        <v>12</v>
      </c>
      <c r="I8" s="129"/>
      <c r="J8" s="129"/>
      <c r="K8" s="129"/>
      <c r="L8" s="9"/>
      <c r="M8" s="130" t="s">
        <v>13</v>
      </c>
      <c r="N8" s="131"/>
      <c r="O8" s="131"/>
      <c r="P8" s="132"/>
      <c r="Q8" s="10" t="s">
        <v>14</v>
      </c>
    </row>
    <row r="9" spans="1:21" ht="15" customHeight="1">
      <c r="A9" s="114" t="s">
        <v>15</v>
      </c>
      <c r="B9" s="118"/>
      <c r="C9" s="87">
        <v>1</v>
      </c>
      <c r="D9" s="87">
        <v>2</v>
      </c>
      <c r="E9" s="87">
        <v>3</v>
      </c>
      <c r="F9" s="11" t="s">
        <v>16</v>
      </c>
      <c r="G9" s="12"/>
      <c r="H9" s="87">
        <v>1</v>
      </c>
      <c r="I9" s="87">
        <v>2</v>
      </c>
      <c r="J9" s="87">
        <v>3</v>
      </c>
      <c r="K9" s="11" t="s">
        <v>17</v>
      </c>
      <c r="L9" s="12"/>
      <c r="M9" s="87">
        <v>1</v>
      </c>
      <c r="N9" s="87">
        <v>2</v>
      </c>
      <c r="O9" s="87">
        <v>3</v>
      </c>
      <c r="P9" s="11" t="s">
        <v>18</v>
      </c>
      <c r="Q9" s="13" t="s">
        <v>19</v>
      </c>
    </row>
    <row r="10" spans="1:21" ht="14.4" customHeight="1">
      <c r="A10" s="125">
        <v>1</v>
      </c>
      <c r="B10" s="126"/>
      <c r="C10" s="14">
        <v>55.7</v>
      </c>
      <c r="D10" s="14">
        <v>55.71</v>
      </c>
      <c r="E10" s="14">
        <v>55.68</v>
      </c>
      <c r="F10" s="15">
        <f t="shared" ref="F10:F19" si="0">MAX(C10:E10)-MIN(C10:E10)</f>
        <v>3.0000000000001137E-2</v>
      </c>
      <c r="G10" s="16"/>
      <c r="H10" s="14">
        <v>55.74</v>
      </c>
      <c r="I10" s="14">
        <v>55.75</v>
      </c>
      <c r="J10" s="14">
        <v>55.72</v>
      </c>
      <c r="K10" s="15">
        <f t="shared" ref="K10:K19" si="1">MAX(H10:J10)-MIN(H10:J10)</f>
        <v>3.0000000000001137E-2</v>
      </c>
      <c r="L10" s="16"/>
      <c r="M10" s="14">
        <v>55.78</v>
      </c>
      <c r="N10" s="14">
        <v>55.79</v>
      </c>
      <c r="O10" s="14">
        <v>55.76</v>
      </c>
      <c r="P10" s="15">
        <f t="shared" ref="P10:P19" si="2">MAX(M10:O10)-MIN(M10:O10)</f>
        <v>3.0000000000001137E-2</v>
      </c>
      <c r="Q10" s="17">
        <f t="shared" ref="Q10:Q19" si="3">AVERAGE(C10:E10,H10:J10,M10:O10)</f>
        <v>55.736666666666672</v>
      </c>
      <c r="S10" s="81"/>
      <c r="T10" s="81"/>
      <c r="U10" s="81"/>
    </row>
    <row r="11" spans="1:21" ht="14.4" customHeight="1">
      <c r="A11" s="125">
        <v>2</v>
      </c>
      <c r="B11" s="126"/>
      <c r="C11" s="14">
        <v>55.83</v>
      </c>
      <c r="D11" s="14">
        <v>55.84</v>
      </c>
      <c r="E11" s="14">
        <v>55.81</v>
      </c>
      <c r="F11" s="15">
        <f t="shared" si="0"/>
        <v>3.0000000000001137E-2</v>
      </c>
      <c r="G11" s="16"/>
      <c r="H11" s="14">
        <v>55.87</v>
      </c>
      <c r="I11" s="14">
        <v>55.88</v>
      </c>
      <c r="J11" s="14">
        <v>55.85</v>
      </c>
      <c r="K11" s="15">
        <f t="shared" si="1"/>
        <v>3.0000000000001137E-2</v>
      </c>
      <c r="L11" s="16"/>
      <c r="M11" s="14">
        <v>55.91</v>
      </c>
      <c r="N11" s="14">
        <v>55.92</v>
      </c>
      <c r="O11" s="14">
        <v>55.89</v>
      </c>
      <c r="P11" s="15">
        <f t="shared" si="2"/>
        <v>3.0000000000001137E-2</v>
      </c>
      <c r="Q11" s="17">
        <f t="shared" si="3"/>
        <v>55.866666666666667</v>
      </c>
      <c r="S11" s="81"/>
      <c r="T11" s="81"/>
      <c r="U11" s="81"/>
    </row>
    <row r="12" spans="1:21" ht="14.4" customHeight="1">
      <c r="A12" s="125">
        <v>3</v>
      </c>
      <c r="B12" s="126"/>
      <c r="C12" s="14">
        <v>55.47</v>
      </c>
      <c r="D12" s="14">
        <v>55.48</v>
      </c>
      <c r="E12" s="14">
        <v>55.449999999999996</v>
      </c>
      <c r="F12" s="15">
        <f t="shared" si="0"/>
        <v>3.0000000000001137E-2</v>
      </c>
      <c r="G12" s="16"/>
      <c r="H12" s="14">
        <v>55.51</v>
      </c>
      <c r="I12" s="14">
        <v>55.519999999999996</v>
      </c>
      <c r="J12" s="14">
        <v>55.489999999999995</v>
      </c>
      <c r="K12" s="15">
        <f t="shared" si="1"/>
        <v>3.0000000000001137E-2</v>
      </c>
      <c r="L12" s="16"/>
      <c r="M12" s="14">
        <v>55.55</v>
      </c>
      <c r="N12" s="14">
        <v>55.559999999999995</v>
      </c>
      <c r="O12" s="14">
        <v>55.529999999999994</v>
      </c>
      <c r="P12" s="15">
        <f t="shared" si="2"/>
        <v>3.0000000000001137E-2</v>
      </c>
      <c r="Q12" s="17">
        <f t="shared" si="3"/>
        <v>55.506666666666661</v>
      </c>
      <c r="S12" s="81"/>
      <c r="T12" s="81"/>
      <c r="U12" s="81"/>
    </row>
    <row r="13" spans="1:21" ht="14.4" customHeight="1">
      <c r="A13" s="125">
        <v>4</v>
      </c>
      <c r="B13" s="126"/>
      <c r="C13" s="14">
        <v>55.61</v>
      </c>
      <c r="D13" s="14">
        <v>55.62</v>
      </c>
      <c r="E13" s="14">
        <v>55.589999999999996</v>
      </c>
      <c r="F13" s="15">
        <f t="shared" si="0"/>
        <v>3.0000000000001137E-2</v>
      </c>
      <c r="G13" s="16"/>
      <c r="H13" s="14">
        <v>55.65</v>
      </c>
      <c r="I13" s="14">
        <v>55.66</v>
      </c>
      <c r="J13" s="14">
        <v>55.629999999999995</v>
      </c>
      <c r="K13" s="15">
        <f t="shared" si="1"/>
        <v>3.0000000000001137E-2</v>
      </c>
      <c r="L13" s="16"/>
      <c r="M13" s="14">
        <v>55.99</v>
      </c>
      <c r="N13" s="14">
        <v>55.699999999999996</v>
      </c>
      <c r="O13" s="14">
        <v>55.669999999999995</v>
      </c>
      <c r="P13" s="15">
        <f t="shared" si="2"/>
        <v>0.32000000000000739</v>
      </c>
      <c r="Q13" s="17">
        <f t="shared" si="3"/>
        <v>55.68</v>
      </c>
      <c r="S13" s="81"/>
      <c r="T13" s="81"/>
      <c r="U13" s="81"/>
    </row>
    <row r="14" spans="1:21" ht="14.4" customHeight="1">
      <c r="A14" s="125">
        <v>5</v>
      </c>
      <c r="B14" s="126"/>
      <c r="C14" s="14">
        <v>55.620000000000005</v>
      </c>
      <c r="D14" s="14">
        <v>55.63</v>
      </c>
      <c r="E14" s="14">
        <v>55.6</v>
      </c>
      <c r="F14" s="15">
        <f t="shared" si="0"/>
        <v>3.0000000000001137E-2</v>
      </c>
      <c r="G14" s="16"/>
      <c r="H14" s="14">
        <v>55.660000000000004</v>
      </c>
      <c r="I14" s="14">
        <v>55.67</v>
      </c>
      <c r="J14" s="14">
        <v>55.64</v>
      </c>
      <c r="K14" s="15">
        <f t="shared" si="1"/>
        <v>3.0000000000001137E-2</v>
      </c>
      <c r="L14" s="16"/>
      <c r="M14" s="14">
        <v>56.02</v>
      </c>
      <c r="N14" s="14">
        <v>55.71</v>
      </c>
      <c r="O14" s="14">
        <v>55.68</v>
      </c>
      <c r="P14" s="15">
        <f t="shared" si="2"/>
        <v>0.34000000000000341</v>
      </c>
      <c r="Q14" s="17">
        <f t="shared" si="3"/>
        <v>55.69222222222222</v>
      </c>
      <c r="S14" s="81"/>
      <c r="T14" s="81"/>
      <c r="U14" s="81"/>
    </row>
    <row r="15" spans="1:21" ht="14.4" customHeight="1">
      <c r="A15" s="125">
        <v>6</v>
      </c>
      <c r="B15" s="126"/>
      <c r="C15" s="14">
        <v>55.59</v>
      </c>
      <c r="D15" s="14">
        <v>55.6</v>
      </c>
      <c r="E15" s="14">
        <v>55.57</v>
      </c>
      <c r="F15" s="15">
        <f t="shared" si="0"/>
        <v>3.0000000000001137E-2</v>
      </c>
      <c r="G15" s="16"/>
      <c r="H15" s="14">
        <v>55.63</v>
      </c>
      <c r="I15" s="14">
        <v>55.64</v>
      </c>
      <c r="J15" s="14">
        <v>55.61</v>
      </c>
      <c r="K15" s="15">
        <f t="shared" si="1"/>
        <v>3.0000000000001137E-2</v>
      </c>
      <c r="L15" s="16"/>
      <c r="M15" s="14">
        <v>55.67</v>
      </c>
      <c r="N15" s="14">
        <v>55.68</v>
      </c>
      <c r="O15" s="14">
        <v>55.65</v>
      </c>
      <c r="P15" s="15">
        <f t="shared" si="2"/>
        <v>3.0000000000001137E-2</v>
      </c>
      <c r="Q15" s="17">
        <f t="shared" si="3"/>
        <v>55.626666666666665</v>
      </c>
      <c r="S15" s="81"/>
      <c r="T15" s="81"/>
      <c r="U15" s="81"/>
    </row>
    <row r="16" spans="1:21" ht="14.4" customHeight="1">
      <c r="A16" s="125">
        <v>7</v>
      </c>
      <c r="B16" s="126"/>
      <c r="C16" s="14">
        <v>55.36</v>
      </c>
      <c r="D16" s="14">
        <v>55.370000000000005</v>
      </c>
      <c r="E16" s="14">
        <v>55.34</v>
      </c>
      <c r="F16" s="15">
        <f t="shared" si="0"/>
        <v>3.0000000000001137E-2</v>
      </c>
      <c r="G16" s="16"/>
      <c r="H16" s="14">
        <v>55.4</v>
      </c>
      <c r="I16" s="14">
        <v>55.410000000000004</v>
      </c>
      <c r="J16" s="14">
        <v>55.38</v>
      </c>
      <c r="K16" s="15">
        <f t="shared" si="1"/>
        <v>3.0000000000001137E-2</v>
      </c>
      <c r="L16" s="16"/>
      <c r="M16" s="14">
        <v>55.44</v>
      </c>
      <c r="N16" s="14">
        <v>55.45</v>
      </c>
      <c r="O16" s="14">
        <v>55.42</v>
      </c>
      <c r="P16" s="15">
        <f t="shared" si="2"/>
        <v>3.0000000000001137E-2</v>
      </c>
      <c r="Q16" s="17">
        <f t="shared" si="3"/>
        <v>55.396666666666668</v>
      </c>
      <c r="S16" s="81"/>
      <c r="T16" s="81"/>
      <c r="U16" s="81"/>
    </row>
    <row r="17" spans="1:21">
      <c r="A17" s="125">
        <v>8</v>
      </c>
      <c r="B17" s="126"/>
      <c r="C17" s="14">
        <v>55.57</v>
      </c>
      <c r="D17" s="14">
        <v>55.58</v>
      </c>
      <c r="E17" s="14">
        <v>55.55</v>
      </c>
      <c r="F17" s="15">
        <f t="shared" si="0"/>
        <v>3.0000000000001137E-2</v>
      </c>
      <c r="G17" s="16"/>
      <c r="H17" s="14">
        <v>55.61</v>
      </c>
      <c r="I17" s="14">
        <v>55.62</v>
      </c>
      <c r="J17" s="14">
        <v>55.589999999999996</v>
      </c>
      <c r="K17" s="15">
        <f t="shared" si="1"/>
        <v>3.0000000000001137E-2</v>
      </c>
      <c r="L17" s="16"/>
      <c r="M17" s="14">
        <v>55.65</v>
      </c>
      <c r="N17" s="14">
        <v>55.66</v>
      </c>
      <c r="O17" s="14">
        <v>55.629999999999995</v>
      </c>
      <c r="P17" s="15">
        <f t="shared" si="2"/>
        <v>3.0000000000001137E-2</v>
      </c>
      <c r="Q17" s="17">
        <f t="shared" si="3"/>
        <v>55.606666666666655</v>
      </c>
      <c r="S17" s="81"/>
      <c r="T17" s="81"/>
      <c r="U17" s="81"/>
    </row>
    <row r="18" spans="1:21">
      <c r="A18" s="125">
        <v>9</v>
      </c>
      <c r="B18" s="126"/>
      <c r="C18" s="14">
        <v>55.67</v>
      </c>
      <c r="D18" s="14">
        <v>55.68</v>
      </c>
      <c r="E18" s="14">
        <v>55.65</v>
      </c>
      <c r="F18" s="15">
        <f t="shared" si="0"/>
        <v>3.0000000000001137E-2</v>
      </c>
      <c r="G18" s="16"/>
      <c r="H18" s="14">
        <v>55.71</v>
      </c>
      <c r="I18" s="14">
        <v>55.72</v>
      </c>
      <c r="J18" s="14">
        <v>55.69</v>
      </c>
      <c r="K18" s="15">
        <f t="shared" si="1"/>
        <v>3.0000000000001137E-2</v>
      </c>
      <c r="L18" s="16"/>
      <c r="M18" s="14">
        <v>55.75</v>
      </c>
      <c r="N18" s="14">
        <v>55.76</v>
      </c>
      <c r="O18" s="14">
        <v>55.73</v>
      </c>
      <c r="P18" s="15">
        <f t="shared" si="2"/>
        <v>3.0000000000001137E-2</v>
      </c>
      <c r="Q18" s="17">
        <f t="shared" si="3"/>
        <v>55.706666666666671</v>
      </c>
      <c r="S18" s="81"/>
      <c r="T18" s="81"/>
      <c r="U18" s="81"/>
    </row>
    <row r="19" spans="1:21" ht="15.6">
      <c r="A19" s="134">
        <v>10</v>
      </c>
      <c r="B19" s="135"/>
      <c r="C19" s="14">
        <v>55.59</v>
      </c>
      <c r="D19" s="14">
        <v>55.6</v>
      </c>
      <c r="E19" s="14">
        <v>55.57</v>
      </c>
      <c r="F19" s="15">
        <f t="shared" si="0"/>
        <v>3.0000000000001137E-2</v>
      </c>
      <c r="G19" s="16"/>
      <c r="H19" s="14">
        <v>55.63</v>
      </c>
      <c r="I19" s="14">
        <v>55.64</v>
      </c>
      <c r="J19" s="14">
        <v>55.61</v>
      </c>
      <c r="K19" s="15">
        <f t="shared" si="1"/>
        <v>3.0000000000001137E-2</v>
      </c>
      <c r="L19" s="16"/>
      <c r="M19" s="14">
        <v>55.67</v>
      </c>
      <c r="N19" s="14">
        <v>55.68</v>
      </c>
      <c r="O19" s="14">
        <v>55.65</v>
      </c>
      <c r="P19" s="15">
        <f t="shared" si="2"/>
        <v>3.0000000000001137E-2</v>
      </c>
      <c r="Q19" s="17">
        <f t="shared" si="3"/>
        <v>55.626666666666665</v>
      </c>
      <c r="S19" s="81"/>
      <c r="T19" s="81"/>
      <c r="U19" s="81"/>
    </row>
    <row r="20" spans="1:21" ht="1.5" customHeight="1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0"/>
    </row>
    <row r="21" spans="1:21" ht="15.6">
      <c r="A21" s="18"/>
      <c r="B21" s="19"/>
      <c r="C21" s="90" t="s">
        <v>20</v>
      </c>
      <c r="D21" s="136">
        <f>AVERAGE(C10:E19)</f>
        <v>55.597666666666662</v>
      </c>
      <c r="E21" s="136"/>
      <c r="F21" s="21"/>
      <c r="G21" s="21"/>
      <c r="H21" s="22" t="s">
        <v>21</v>
      </c>
      <c r="I21" s="136">
        <f>AVERAGE(H10:J19)</f>
        <v>55.637666666666668</v>
      </c>
      <c r="J21" s="136"/>
      <c r="K21" s="21"/>
      <c r="L21" s="21"/>
      <c r="M21" s="22" t="s">
        <v>22</v>
      </c>
      <c r="N21" s="136">
        <f>AVERAGE(M10:O19)</f>
        <v>55.698333333333345</v>
      </c>
      <c r="O21" s="136"/>
      <c r="P21" s="23"/>
      <c r="Q21" s="20"/>
    </row>
    <row r="22" spans="1:21" ht="15.6">
      <c r="A22" s="24"/>
      <c r="B22" s="25"/>
      <c r="C22" s="90" t="s">
        <v>23</v>
      </c>
      <c r="D22" s="133">
        <f>AVERAGE(F10:F19)</f>
        <v>3.0000000000001137E-2</v>
      </c>
      <c r="E22" s="133"/>
      <c r="F22" s="21"/>
      <c r="G22" s="21"/>
      <c r="H22" s="22" t="s">
        <v>24</v>
      </c>
      <c r="I22" s="133">
        <f>AVERAGE(K10:K19)</f>
        <v>3.0000000000001137E-2</v>
      </c>
      <c r="J22" s="133"/>
      <c r="K22" s="21"/>
      <c r="L22" s="21"/>
      <c r="M22" s="22" t="s">
        <v>25</v>
      </c>
      <c r="N22" s="133">
        <f>AVERAGE(P10:P19)</f>
        <v>9.0000000000001995E-2</v>
      </c>
      <c r="O22" s="133"/>
      <c r="P22" s="23"/>
      <c r="Q22" s="20"/>
    </row>
    <row r="23" spans="1:21" ht="1.5" customHeight="1">
      <c r="A23" s="24"/>
      <c r="B23" s="25"/>
      <c r="C23" s="26"/>
      <c r="D23" s="27"/>
      <c r="E23" s="27"/>
      <c r="F23" s="21"/>
      <c r="G23" s="21"/>
      <c r="H23" s="28"/>
      <c r="I23" s="27"/>
      <c r="J23" s="27"/>
      <c r="K23" s="21"/>
      <c r="L23" s="21"/>
      <c r="M23" s="28"/>
      <c r="N23" s="27"/>
      <c r="O23" s="27"/>
      <c r="P23" s="23"/>
      <c r="Q23" s="20"/>
    </row>
    <row r="24" spans="1:21" ht="15.6">
      <c r="A24" s="24"/>
      <c r="B24" s="25"/>
      <c r="C24" s="90" t="s">
        <v>26</v>
      </c>
      <c r="D24" s="139">
        <f>MAX(D21,I21,N21)-MIN(D21,I21,N21)</f>
        <v>0.10066666666668311</v>
      </c>
      <c r="E24" s="139"/>
      <c r="F24" s="21"/>
      <c r="G24" s="21"/>
      <c r="H24" s="22" t="s">
        <v>27</v>
      </c>
      <c r="I24" s="139">
        <f>AVERAGE(D22,I22,N22)</f>
        <v>5.0000000000001425E-2</v>
      </c>
      <c r="J24" s="139"/>
      <c r="K24" s="21"/>
      <c r="L24" s="21"/>
      <c r="M24" s="22" t="s">
        <v>28</v>
      </c>
      <c r="N24" s="139">
        <f>MAX(Q10:Q19)-MIN(Q10:Q19)</f>
        <v>0.46999999999999886</v>
      </c>
      <c r="O24" s="139"/>
      <c r="P24" s="23"/>
      <c r="Q24" s="20"/>
    </row>
    <row r="25" spans="1:21" ht="4.5" customHeight="1">
      <c r="A25" s="24"/>
      <c r="B25" s="25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9"/>
      <c r="P25" s="19"/>
      <c r="Q25" s="20"/>
    </row>
    <row r="26" spans="1:21" ht="4.5" customHeight="1">
      <c r="A26" s="30"/>
      <c r="B26" s="31"/>
      <c r="C26" s="32"/>
      <c r="D26" s="32"/>
      <c r="E26" s="32"/>
      <c r="F26" s="32"/>
      <c r="G26" s="32"/>
      <c r="H26" s="32"/>
      <c r="I26" s="32"/>
      <c r="J26" s="33"/>
      <c r="K26" s="32"/>
      <c r="L26" s="32"/>
      <c r="M26" s="32"/>
      <c r="N26" s="32"/>
      <c r="O26" s="34"/>
      <c r="P26" s="32"/>
      <c r="Q26" s="35"/>
    </row>
    <row r="27" spans="1:21">
      <c r="A27" s="36" t="s">
        <v>29</v>
      </c>
      <c r="B27" s="19"/>
      <c r="C27" s="19"/>
      <c r="D27" s="19"/>
      <c r="E27" s="19"/>
      <c r="F27" s="19"/>
      <c r="G27" s="19"/>
      <c r="H27" s="19"/>
      <c r="I27" s="37"/>
      <c r="J27" s="38" t="s">
        <v>30</v>
      </c>
      <c r="K27" s="19"/>
      <c r="L27" s="19"/>
      <c r="M27" s="19"/>
      <c r="N27" s="19"/>
      <c r="O27" s="19"/>
      <c r="P27" s="19"/>
      <c r="Q27" s="20"/>
    </row>
    <row r="28" spans="1:21" ht="2.25" customHeight="1">
      <c r="A28" s="18"/>
      <c r="B28" s="19"/>
      <c r="C28" s="19"/>
      <c r="D28" s="19"/>
      <c r="E28" s="19"/>
      <c r="F28" s="19"/>
      <c r="G28" s="19"/>
      <c r="H28" s="19"/>
      <c r="I28" s="19"/>
      <c r="J28" s="39"/>
      <c r="K28" s="19"/>
      <c r="L28" s="19"/>
      <c r="M28" s="19"/>
      <c r="N28" s="19"/>
      <c r="O28" s="19"/>
      <c r="P28" s="19"/>
      <c r="Q28" s="20"/>
    </row>
    <row r="29" spans="1:21">
      <c r="A29" s="18"/>
      <c r="B29" s="19"/>
      <c r="C29" s="82" t="s">
        <v>31</v>
      </c>
      <c r="D29" s="140" t="s">
        <v>32</v>
      </c>
      <c r="E29" s="140"/>
      <c r="F29" s="19"/>
      <c r="G29" s="141" t="s">
        <v>33</v>
      </c>
      <c r="H29" s="142"/>
      <c r="I29" s="86" t="s">
        <v>34</v>
      </c>
      <c r="J29" s="82" t="s">
        <v>35</v>
      </c>
      <c r="K29" s="143" t="s">
        <v>36</v>
      </c>
      <c r="L29" s="143"/>
      <c r="M29" s="143"/>
      <c r="N29" s="143"/>
      <c r="O29" s="144"/>
      <c r="P29" s="83" t="s">
        <v>6</v>
      </c>
      <c r="Q29" s="40" t="s">
        <v>37</v>
      </c>
    </row>
    <row r="30" spans="1:21">
      <c r="A30" s="18"/>
      <c r="B30" s="19"/>
      <c r="C30" s="82" t="s">
        <v>38</v>
      </c>
      <c r="D30" s="145">
        <f>IF(R1&lt;&gt;0,I24*I31,"")</f>
        <v>2.9540000000000843E-2</v>
      </c>
      <c r="E30" s="145"/>
      <c r="F30" s="19"/>
      <c r="G30" s="146">
        <v>2</v>
      </c>
      <c r="H30" s="146"/>
      <c r="I30" s="83">
        <v>0.88619999999999999</v>
      </c>
      <c r="J30" s="82" t="s">
        <v>38</v>
      </c>
      <c r="K30" s="147">
        <f>IF(R1&lt;&gt;0,IF(((D30*D30)/(10*3))&gt;((D24*Q31)*(D24*Q31)),0,SQRT((D24*Q31)*(D24*Q31)-(D30*D30)/(10*3))),"")</f>
        <v>5.2381820729511516E-2</v>
      </c>
      <c r="L30" s="147"/>
      <c r="M30" s="147"/>
      <c r="N30" s="19"/>
      <c r="O30" s="19"/>
      <c r="P30" s="83">
        <v>2</v>
      </c>
      <c r="Q30" s="41">
        <v>0.70709999999999995</v>
      </c>
    </row>
    <row r="31" spans="1:21" ht="19.5" customHeight="1">
      <c r="A31" s="42"/>
      <c r="B31" s="43"/>
      <c r="C31" s="43"/>
      <c r="D31" s="43"/>
      <c r="E31" s="43"/>
      <c r="F31" s="43"/>
      <c r="G31" s="146">
        <v>3</v>
      </c>
      <c r="H31" s="146"/>
      <c r="I31" s="83">
        <v>0.59079999999999999</v>
      </c>
      <c r="J31" s="148" t="s">
        <v>39</v>
      </c>
      <c r="K31" s="149"/>
      <c r="L31" s="149"/>
      <c r="M31" s="149"/>
      <c r="N31" s="149"/>
      <c r="O31" s="150"/>
      <c r="P31" s="83">
        <v>3</v>
      </c>
      <c r="Q31" s="44">
        <v>0.52310000000000001</v>
      </c>
    </row>
    <row r="32" spans="1:21" ht="3" customHeight="1">
      <c r="A32" s="18"/>
      <c r="B32" s="19"/>
      <c r="C32" s="19"/>
      <c r="D32" s="19"/>
      <c r="E32" s="19"/>
      <c r="F32" s="19"/>
      <c r="G32" s="19"/>
      <c r="H32" s="19"/>
      <c r="I32" s="45"/>
      <c r="J32" s="19"/>
      <c r="K32" s="19"/>
      <c r="L32" s="19"/>
      <c r="M32" s="19"/>
      <c r="N32" s="19"/>
      <c r="O32" s="19"/>
      <c r="P32" s="19"/>
      <c r="Q32" s="20"/>
    </row>
    <row r="33" spans="1:17" ht="15.6">
      <c r="A33" s="36" t="s">
        <v>40</v>
      </c>
      <c r="B33" s="19"/>
      <c r="C33" s="19"/>
      <c r="D33" s="19"/>
      <c r="E33" s="19"/>
      <c r="F33" s="19"/>
      <c r="G33" s="19"/>
      <c r="H33" s="19"/>
      <c r="I33" s="37"/>
      <c r="J33" s="137" t="s">
        <v>41</v>
      </c>
      <c r="K33" s="138"/>
      <c r="L33" s="138"/>
      <c r="M33" s="138"/>
      <c r="N33" s="19"/>
      <c r="O33" s="19"/>
      <c r="P33" s="19"/>
      <c r="Q33" s="20"/>
    </row>
    <row r="34" spans="1:17">
      <c r="A34" s="18"/>
      <c r="B34" s="19"/>
      <c r="C34" s="19"/>
      <c r="D34" s="19"/>
      <c r="E34" s="19"/>
      <c r="F34" s="19"/>
      <c r="G34" s="19"/>
      <c r="H34" s="19"/>
      <c r="I34" s="37"/>
      <c r="J34" s="19"/>
      <c r="K34" s="19"/>
      <c r="L34" s="19"/>
      <c r="M34" s="19"/>
      <c r="N34" s="19"/>
      <c r="O34" s="19"/>
      <c r="P34" s="19"/>
      <c r="Q34" s="20"/>
    </row>
    <row r="35" spans="1:17" ht="16.2">
      <c r="A35" s="151" t="s">
        <v>42</v>
      </c>
      <c r="B35" s="152"/>
      <c r="C35" s="143" t="s">
        <v>43</v>
      </c>
      <c r="D35" s="143"/>
      <c r="E35" s="143"/>
      <c r="F35" s="19"/>
      <c r="G35" s="19"/>
      <c r="H35" s="19"/>
      <c r="I35" s="37"/>
      <c r="J35" s="19"/>
      <c r="K35" s="46" t="s">
        <v>44</v>
      </c>
      <c r="L35" s="153" t="s">
        <v>45</v>
      </c>
      <c r="M35" s="153"/>
      <c r="N35" s="153"/>
      <c r="O35" s="154">
        <f>1.41*(C45/C37)</f>
        <v>7.7921188851711642</v>
      </c>
      <c r="P35" s="155"/>
      <c r="Q35" s="156"/>
    </row>
    <row r="36" spans="1:17" ht="15.6">
      <c r="A36" s="18"/>
      <c r="B36" s="19"/>
      <c r="C36" s="19"/>
      <c r="D36" s="19"/>
      <c r="E36" s="19"/>
      <c r="F36" s="19"/>
      <c r="G36" s="19"/>
      <c r="H36" s="19"/>
      <c r="I36" s="37"/>
      <c r="J36" s="47"/>
      <c r="K36" s="48"/>
      <c r="L36" s="48"/>
      <c r="M36" s="48"/>
      <c r="N36" s="48"/>
      <c r="O36" s="49"/>
      <c r="P36" s="43"/>
      <c r="Q36" s="50"/>
    </row>
    <row r="37" spans="1:17" ht="15.6">
      <c r="A37" s="18"/>
      <c r="B37" s="82" t="s">
        <v>38</v>
      </c>
      <c r="C37" s="157">
        <f>IF(R2&lt;&gt;0,SQRT((D30*D30)+(K30*K30)),D30)</f>
        <v>6.0137066298072209E-2</v>
      </c>
      <c r="D37" s="157"/>
      <c r="E37" s="157"/>
      <c r="F37" s="19"/>
      <c r="G37" s="19"/>
      <c r="H37" s="51"/>
      <c r="I37" s="37"/>
      <c r="J37" s="19"/>
      <c r="K37" s="52"/>
      <c r="L37" s="52"/>
      <c r="M37" s="52"/>
      <c r="N37" s="52"/>
      <c r="O37" s="53"/>
      <c r="P37" s="19"/>
      <c r="Q37" s="20"/>
    </row>
    <row r="38" spans="1:17" ht="15.6">
      <c r="A38" s="18"/>
      <c r="B38" s="82"/>
      <c r="C38" s="19"/>
      <c r="D38" s="19"/>
      <c r="E38" s="19"/>
      <c r="F38" s="19"/>
      <c r="G38" s="19"/>
      <c r="H38" s="158" t="s">
        <v>46</v>
      </c>
      <c r="I38" s="160" t="s">
        <v>47</v>
      </c>
      <c r="J38" s="19"/>
      <c r="K38" s="52"/>
      <c r="L38" s="52"/>
      <c r="M38" s="52"/>
      <c r="N38" s="52"/>
      <c r="O38" s="53"/>
      <c r="P38" s="19"/>
      <c r="Q38" s="20"/>
    </row>
    <row r="39" spans="1:17">
      <c r="A39" s="18"/>
      <c r="B39" s="82"/>
      <c r="C39" s="19"/>
      <c r="D39" s="19"/>
      <c r="E39" s="19"/>
      <c r="F39" s="19"/>
      <c r="G39" s="19"/>
      <c r="H39" s="159"/>
      <c r="I39" s="160"/>
      <c r="J39" s="19"/>
      <c r="K39" s="54"/>
      <c r="L39" s="54"/>
      <c r="M39" s="54"/>
      <c r="N39" s="54"/>
      <c r="O39" s="54"/>
      <c r="P39" s="19"/>
      <c r="Q39" s="20"/>
    </row>
    <row r="40" spans="1:17">
      <c r="A40" s="18"/>
      <c r="B40" s="19"/>
      <c r="C40" s="19"/>
      <c r="D40" s="19"/>
      <c r="E40" s="19"/>
      <c r="F40" s="19"/>
      <c r="G40" s="19"/>
      <c r="H40" s="146">
        <v>2</v>
      </c>
      <c r="I40" s="161">
        <v>0.70709999999999995</v>
      </c>
      <c r="J40" s="19"/>
      <c r="K40" s="19"/>
      <c r="L40" s="19"/>
      <c r="M40" s="19"/>
      <c r="N40" s="19"/>
      <c r="O40" s="53"/>
      <c r="P40" s="19"/>
      <c r="Q40" s="20"/>
    </row>
    <row r="41" spans="1:17">
      <c r="A41" s="55" t="s">
        <v>48</v>
      </c>
      <c r="B41" s="19"/>
      <c r="C41" s="19"/>
      <c r="D41" s="19"/>
      <c r="E41" s="19"/>
      <c r="F41" s="19"/>
      <c r="G41" s="56"/>
      <c r="H41" s="146"/>
      <c r="I41" s="161"/>
      <c r="J41" s="19"/>
      <c r="K41" s="152" t="s">
        <v>49</v>
      </c>
      <c r="L41" s="152"/>
      <c r="M41" s="152"/>
      <c r="N41" s="152"/>
      <c r="O41" s="57">
        <f>D30/C53</f>
        <v>8.7465247459828685E-2</v>
      </c>
      <c r="P41" s="19"/>
      <c r="Q41" s="20"/>
    </row>
    <row r="42" spans="1:17">
      <c r="A42" s="18"/>
      <c r="B42" s="19"/>
      <c r="C42" s="19"/>
      <c r="D42" s="19"/>
      <c r="E42" s="19"/>
      <c r="F42" s="19"/>
      <c r="G42" s="56"/>
      <c r="H42" s="146">
        <v>3</v>
      </c>
      <c r="I42" s="161">
        <v>0.52310000000000001</v>
      </c>
      <c r="J42" s="19"/>
      <c r="K42" s="19"/>
      <c r="L42" s="19"/>
      <c r="M42" s="19"/>
      <c r="N42" s="19"/>
      <c r="O42" s="58"/>
      <c r="P42" s="19"/>
      <c r="Q42" s="20"/>
    </row>
    <row r="43" spans="1:17" ht="16.2">
      <c r="A43" s="151" t="s">
        <v>50</v>
      </c>
      <c r="B43" s="152"/>
      <c r="C43" s="85" t="s">
        <v>51</v>
      </c>
      <c r="D43" s="19"/>
      <c r="E43" s="19"/>
      <c r="F43" s="19"/>
      <c r="G43" s="56"/>
      <c r="H43" s="146"/>
      <c r="I43" s="161"/>
      <c r="J43" s="54"/>
      <c r="K43" s="54"/>
      <c r="L43" s="54"/>
      <c r="M43" s="54"/>
      <c r="N43" s="54"/>
      <c r="O43" s="59"/>
      <c r="P43" s="19"/>
      <c r="Q43" s="20"/>
    </row>
    <row r="44" spans="1:17" ht="15.6">
      <c r="A44" s="18"/>
      <c r="B44" s="19"/>
      <c r="C44" s="19"/>
      <c r="D44" s="19"/>
      <c r="E44" s="19"/>
      <c r="F44" s="19"/>
      <c r="G44" s="56"/>
      <c r="H44" s="146">
        <v>4</v>
      </c>
      <c r="I44" s="161">
        <v>0.44669999999999999</v>
      </c>
      <c r="J44" s="19"/>
      <c r="K44" s="29"/>
      <c r="L44" s="29"/>
      <c r="M44" s="29"/>
      <c r="N44" s="29"/>
      <c r="O44" s="58"/>
      <c r="P44" s="19"/>
      <c r="Q44" s="20"/>
    </row>
    <row r="45" spans="1:17">
      <c r="A45" s="18"/>
      <c r="B45" s="82" t="s">
        <v>38</v>
      </c>
      <c r="C45" s="157">
        <f>IF(R1&lt;&gt;0,N24*I40,"")</f>
        <v>0.33233699999999916</v>
      </c>
      <c r="D45" s="157"/>
      <c r="E45" s="157"/>
      <c r="F45" s="19"/>
      <c r="G45" s="56"/>
      <c r="H45" s="146"/>
      <c r="I45" s="161"/>
      <c r="J45" s="19"/>
      <c r="K45" s="152" t="s">
        <v>52</v>
      </c>
      <c r="L45" s="152"/>
      <c r="M45" s="152"/>
      <c r="N45" s="152"/>
      <c r="O45" s="57">
        <f>K30/C53</f>
        <v>0.15509779663178666</v>
      </c>
      <c r="P45" s="19"/>
      <c r="Q45" s="20"/>
    </row>
    <row r="46" spans="1:17" ht="15.6">
      <c r="A46" s="18"/>
      <c r="B46" s="19"/>
      <c r="C46" s="19"/>
      <c r="D46" s="19"/>
      <c r="E46" s="19"/>
      <c r="F46" s="19"/>
      <c r="G46" s="56"/>
      <c r="H46" s="146">
        <v>5</v>
      </c>
      <c r="I46" s="161">
        <v>0.40300000000000002</v>
      </c>
      <c r="J46" s="19"/>
      <c r="K46" s="29"/>
      <c r="L46" s="29"/>
      <c r="M46" s="29"/>
      <c r="N46" s="29"/>
      <c r="O46" s="58"/>
      <c r="P46" s="19"/>
      <c r="Q46" s="20"/>
    </row>
    <row r="47" spans="1:17" ht="16.2">
      <c r="A47" s="18"/>
      <c r="B47" s="19"/>
      <c r="C47" s="19"/>
      <c r="D47" s="19"/>
      <c r="E47" s="19"/>
      <c r="F47" s="19"/>
      <c r="G47" s="56"/>
      <c r="H47" s="146"/>
      <c r="I47" s="161"/>
      <c r="J47" s="19"/>
      <c r="K47" s="54"/>
      <c r="L47" s="54"/>
      <c r="M47" s="54"/>
      <c r="N47" s="54"/>
      <c r="O47" s="59"/>
      <c r="P47" s="19"/>
      <c r="Q47" s="20"/>
    </row>
    <row r="48" spans="1:17" ht="16.2">
      <c r="A48" s="18"/>
      <c r="B48" s="19"/>
      <c r="C48" s="19"/>
      <c r="D48" s="19"/>
      <c r="E48" s="19"/>
      <c r="F48" s="19"/>
      <c r="G48" s="56"/>
      <c r="H48" s="146">
        <v>6</v>
      </c>
      <c r="I48" s="161">
        <v>0.37419999999999998</v>
      </c>
      <c r="J48" s="19"/>
      <c r="K48" s="19"/>
      <c r="L48" s="19"/>
      <c r="M48" s="19"/>
      <c r="N48" s="19"/>
      <c r="O48" s="60"/>
      <c r="P48" s="19"/>
      <c r="Q48" s="20"/>
    </row>
    <row r="49" spans="1:17">
      <c r="A49" s="55" t="s">
        <v>53</v>
      </c>
      <c r="B49" s="19"/>
      <c r="C49" s="19"/>
      <c r="D49" s="19"/>
      <c r="E49" s="19"/>
      <c r="F49" s="19"/>
      <c r="G49" s="56"/>
      <c r="H49" s="146"/>
      <c r="I49" s="161"/>
      <c r="J49" s="162" t="s">
        <v>54</v>
      </c>
      <c r="K49" s="152"/>
      <c r="L49" s="152"/>
      <c r="M49" s="152"/>
      <c r="N49" s="152"/>
      <c r="O49" s="57">
        <f>C37/C53</f>
        <v>0.17806037187775423</v>
      </c>
      <c r="P49" s="19"/>
      <c r="Q49" s="20"/>
    </row>
    <row r="50" spans="1:17" ht="16.2">
      <c r="A50" s="18"/>
      <c r="B50" s="19"/>
      <c r="C50" s="19"/>
      <c r="D50" s="19"/>
      <c r="E50" s="19"/>
      <c r="F50" s="19"/>
      <c r="G50" s="56"/>
      <c r="H50" s="146">
        <v>7</v>
      </c>
      <c r="I50" s="161">
        <v>0.35339999999999999</v>
      </c>
      <c r="J50" s="19"/>
      <c r="K50" s="19"/>
      <c r="L50" s="19"/>
      <c r="M50" s="19"/>
      <c r="N50" s="19"/>
      <c r="O50" s="60"/>
      <c r="P50" s="19"/>
      <c r="Q50" s="20"/>
    </row>
    <row r="51" spans="1:17" ht="16.2">
      <c r="A51" s="151" t="s">
        <v>55</v>
      </c>
      <c r="B51" s="152"/>
      <c r="C51" s="143" t="s">
        <v>56</v>
      </c>
      <c r="D51" s="143"/>
      <c r="E51" s="143"/>
      <c r="F51" s="19"/>
      <c r="G51" s="19"/>
      <c r="H51" s="146"/>
      <c r="I51" s="161"/>
      <c r="J51" s="19"/>
      <c r="K51" s="19"/>
      <c r="L51" s="19"/>
      <c r="M51" s="19"/>
      <c r="N51" s="19"/>
      <c r="O51" s="60"/>
      <c r="P51" s="19"/>
      <c r="Q51" s="20"/>
    </row>
    <row r="52" spans="1:17" ht="16.2">
      <c r="A52" s="18"/>
      <c r="B52" s="19"/>
      <c r="C52" s="19"/>
      <c r="D52" s="19"/>
      <c r="E52" s="19"/>
      <c r="F52" s="19"/>
      <c r="G52" s="19"/>
      <c r="H52" s="146">
        <v>8</v>
      </c>
      <c r="I52" s="161">
        <v>0.33750000000000002</v>
      </c>
      <c r="J52" s="19"/>
      <c r="K52" s="19"/>
      <c r="L52" s="19"/>
      <c r="M52" s="19"/>
      <c r="N52" s="19"/>
      <c r="O52" s="60"/>
      <c r="P52" s="19"/>
      <c r="Q52" s="20"/>
    </row>
    <row r="53" spans="1:17">
      <c r="A53" s="18"/>
      <c r="B53" s="82" t="s">
        <v>38</v>
      </c>
      <c r="C53" s="157">
        <f>IF(R1,SQRT((C37*C37)+(C45*C45)),"")</f>
        <v>0.33773413850533113</v>
      </c>
      <c r="D53" s="157"/>
      <c r="E53" s="157"/>
      <c r="F53" s="19"/>
      <c r="G53" s="19"/>
      <c r="H53" s="146"/>
      <c r="I53" s="161"/>
      <c r="J53" s="19"/>
      <c r="K53" s="152" t="s">
        <v>57</v>
      </c>
      <c r="L53" s="152"/>
      <c r="M53" s="152"/>
      <c r="N53" s="152"/>
      <c r="O53" s="57">
        <f>C45/C53</f>
        <v>0.98401956482925468</v>
      </c>
      <c r="P53" s="19"/>
      <c r="Q53" s="20"/>
    </row>
    <row r="54" spans="1:17">
      <c r="A54" s="18"/>
      <c r="B54" s="19"/>
      <c r="C54" s="19"/>
      <c r="D54" s="19"/>
      <c r="E54" s="19"/>
      <c r="F54" s="19"/>
      <c r="G54" s="19"/>
      <c r="H54" s="146">
        <v>9</v>
      </c>
      <c r="I54" s="161">
        <v>0.32490000000000002</v>
      </c>
      <c r="J54" s="19"/>
      <c r="K54" s="19"/>
      <c r="L54" s="19"/>
      <c r="M54" s="19"/>
      <c r="N54" s="19"/>
      <c r="O54" s="19"/>
      <c r="P54" s="19"/>
      <c r="Q54" s="20"/>
    </row>
    <row r="55" spans="1:17">
      <c r="A55" s="18"/>
      <c r="B55" s="19"/>
      <c r="C55" s="19"/>
      <c r="D55" s="19"/>
      <c r="E55" s="19"/>
      <c r="F55" s="19"/>
      <c r="G55" s="19"/>
      <c r="H55" s="146"/>
      <c r="I55" s="161"/>
      <c r="J55" s="19"/>
      <c r="K55" s="19"/>
      <c r="L55" s="19"/>
      <c r="M55" s="19"/>
      <c r="N55" s="19"/>
      <c r="O55" s="19"/>
      <c r="P55" s="19"/>
      <c r="Q55" s="20"/>
    </row>
    <row r="56" spans="1:17">
      <c r="A56" s="18"/>
      <c r="B56" s="19"/>
      <c r="C56" s="19"/>
      <c r="D56" s="19"/>
      <c r="E56" s="19"/>
      <c r="F56" s="19"/>
      <c r="G56" s="19"/>
      <c r="H56" s="146">
        <v>10</v>
      </c>
      <c r="I56" s="161">
        <v>0.31459999999999999</v>
      </c>
      <c r="J56" s="19"/>
      <c r="K56" s="19"/>
      <c r="L56" s="19"/>
      <c r="M56" s="19"/>
      <c r="N56" s="19"/>
      <c r="O56" s="19"/>
      <c r="P56" s="19"/>
      <c r="Q56" s="20"/>
    </row>
    <row r="57" spans="1:17">
      <c r="A57" s="42"/>
      <c r="B57" s="43"/>
      <c r="C57" s="43"/>
      <c r="D57" s="43"/>
      <c r="E57" s="43"/>
      <c r="F57" s="43"/>
      <c r="G57" s="43"/>
      <c r="H57" s="146"/>
      <c r="I57" s="161"/>
      <c r="J57" s="43"/>
      <c r="K57" s="43"/>
      <c r="L57" s="43"/>
      <c r="M57" s="43"/>
      <c r="N57" s="43"/>
      <c r="O57" s="43"/>
      <c r="P57" s="43"/>
      <c r="Q57" s="50"/>
    </row>
    <row r="58" spans="1:17">
      <c r="A58" s="18"/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51"/>
      <c r="N58" s="51"/>
      <c r="O58" s="51"/>
      <c r="P58" s="51"/>
      <c r="Q58" s="20"/>
    </row>
    <row r="59" spans="1:17">
      <c r="A59" s="18"/>
      <c r="B59" s="63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20"/>
    </row>
    <row r="60" spans="1:17">
      <c r="A60" s="18"/>
      <c r="B60" s="84"/>
      <c r="C60" s="65"/>
      <c r="D60" s="84"/>
      <c r="E60" s="66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20"/>
    </row>
    <row r="61" spans="1:17">
      <c r="A61" s="18"/>
      <c r="B61" s="84"/>
      <c r="C61" s="68" t="s">
        <v>58</v>
      </c>
      <c r="D61" s="164" t="s">
        <v>59</v>
      </c>
      <c r="E61" s="164"/>
      <c r="F61" s="164"/>
      <c r="G61" s="69"/>
      <c r="H61" s="70">
        <f>O49</f>
        <v>0.17806037187775423</v>
      </c>
      <c r="I61" s="165" t="str">
        <f>IF(H61&lt;30%,"&lt;30%判定此量具合格","&gt;30%判定此量具不合格")</f>
        <v>&lt;30%判定此量具合格</v>
      </c>
      <c r="J61" s="165"/>
      <c r="K61" s="165"/>
      <c r="L61" s="71"/>
      <c r="M61" s="71"/>
      <c r="N61" s="72"/>
      <c r="O61" s="71"/>
      <c r="P61" s="67"/>
      <c r="Q61" s="20"/>
    </row>
    <row r="62" spans="1:17">
      <c r="A62" s="18"/>
      <c r="B62" s="84"/>
      <c r="C62" s="73"/>
      <c r="D62" s="74"/>
      <c r="E62" s="74"/>
      <c r="F62" s="74"/>
      <c r="G62" s="75"/>
      <c r="H62" s="76"/>
      <c r="I62" s="58"/>
      <c r="J62" s="58"/>
      <c r="K62" s="58"/>
      <c r="L62" s="71"/>
      <c r="M62" s="71"/>
      <c r="N62" s="72"/>
      <c r="O62" s="71"/>
      <c r="P62" s="67"/>
      <c r="Q62" s="20"/>
    </row>
    <row r="63" spans="1:17">
      <c r="A63" s="18"/>
      <c r="B63" s="84"/>
      <c r="C63" s="65"/>
      <c r="D63" s="84"/>
      <c r="E63" s="66"/>
      <c r="F63" s="67"/>
      <c r="G63" s="67"/>
      <c r="H63" s="67"/>
      <c r="I63" s="67"/>
      <c r="J63" s="67"/>
      <c r="K63" s="67"/>
      <c r="L63" s="67"/>
      <c r="M63" s="67"/>
      <c r="N63" s="77"/>
      <c r="O63" s="67"/>
      <c r="P63" s="67"/>
      <c r="Q63" s="20"/>
    </row>
    <row r="64" spans="1:17" ht="16.2">
      <c r="A64" s="18"/>
      <c r="B64" s="84"/>
      <c r="C64" s="166" t="s">
        <v>60</v>
      </c>
      <c r="D64" s="166"/>
      <c r="E64" s="167"/>
      <c r="F64" s="167"/>
      <c r="G64" s="67"/>
      <c r="H64" s="67"/>
      <c r="I64" s="67"/>
      <c r="J64" s="166" t="s">
        <v>61</v>
      </c>
      <c r="K64" s="166"/>
      <c r="L64" s="67"/>
      <c r="M64" s="163"/>
      <c r="N64" s="163"/>
      <c r="O64" s="67"/>
      <c r="P64" s="67"/>
      <c r="Q64" s="20"/>
    </row>
    <row r="65" spans="1:17" ht="15" thickBot="1">
      <c r="A65" s="78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80"/>
    </row>
  </sheetData>
  <mergeCells count="94">
    <mergeCell ref="A1:D2"/>
    <mergeCell ref="E1:N2"/>
    <mergeCell ref="O1:O2"/>
    <mergeCell ref="P1:Q2"/>
    <mergeCell ref="A3:N3"/>
    <mergeCell ref="P3:Q3"/>
    <mergeCell ref="P4:Q4"/>
    <mergeCell ref="A5:D5"/>
    <mergeCell ref="E5:H5"/>
    <mergeCell ref="I5:J5"/>
    <mergeCell ref="K5:N5"/>
    <mergeCell ref="A4:D4"/>
    <mergeCell ref="E4:H4"/>
    <mergeCell ref="I4:J4"/>
    <mergeCell ref="K4:N4"/>
    <mergeCell ref="O4:O6"/>
    <mergeCell ref="A11:B11"/>
    <mergeCell ref="P5:Q5"/>
    <mergeCell ref="A6:D6"/>
    <mergeCell ref="E6:H6"/>
    <mergeCell ref="I6:J6"/>
    <mergeCell ref="K6:N6"/>
    <mergeCell ref="P6:Q6"/>
    <mergeCell ref="C8:F8"/>
    <mergeCell ref="H8:K8"/>
    <mergeCell ref="M8:P8"/>
    <mergeCell ref="A9:B9"/>
    <mergeCell ref="A10:B10"/>
    <mergeCell ref="D22:E22"/>
    <mergeCell ref="I22:J22"/>
    <mergeCell ref="N22:O22"/>
    <mergeCell ref="A12:B12"/>
    <mergeCell ref="A13:B13"/>
    <mergeCell ref="A14:B14"/>
    <mergeCell ref="A15:B15"/>
    <mergeCell ref="A16:B16"/>
    <mergeCell ref="A17:B17"/>
    <mergeCell ref="A18:B18"/>
    <mergeCell ref="A19:B19"/>
    <mergeCell ref="D21:E21"/>
    <mergeCell ref="I21:J21"/>
    <mergeCell ref="N21:O21"/>
    <mergeCell ref="J33:M33"/>
    <mergeCell ref="D24:E24"/>
    <mergeCell ref="I24:J24"/>
    <mergeCell ref="N24:O24"/>
    <mergeCell ref="D29:E29"/>
    <mergeCell ref="G29:H29"/>
    <mergeCell ref="K29:O29"/>
    <mergeCell ref="D30:E30"/>
    <mergeCell ref="G30:H30"/>
    <mergeCell ref="K30:M30"/>
    <mergeCell ref="G31:H31"/>
    <mergeCell ref="J31:O31"/>
    <mergeCell ref="A43:B43"/>
    <mergeCell ref="A35:B35"/>
    <mergeCell ref="C35:E35"/>
    <mergeCell ref="L35:N35"/>
    <mergeCell ref="O35:Q35"/>
    <mergeCell ref="C37:E37"/>
    <mergeCell ref="H38:H39"/>
    <mergeCell ref="I38:I39"/>
    <mergeCell ref="K45:N45"/>
    <mergeCell ref="H46:H47"/>
    <mergeCell ref="I46:I47"/>
    <mergeCell ref="H40:H41"/>
    <mergeCell ref="I40:I41"/>
    <mergeCell ref="K41:N41"/>
    <mergeCell ref="H42:H43"/>
    <mergeCell ref="I42:I43"/>
    <mergeCell ref="A51:B51"/>
    <mergeCell ref="C51:E51"/>
    <mergeCell ref="H44:H45"/>
    <mergeCell ref="I44:I45"/>
    <mergeCell ref="C45:E45"/>
    <mergeCell ref="H48:H49"/>
    <mergeCell ref="I48:I49"/>
    <mergeCell ref="J49:N49"/>
    <mergeCell ref="H50:H51"/>
    <mergeCell ref="I50:I51"/>
    <mergeCell ref="H52:H53"/>
    <mergeCell ref="I52:I53"/>
    <mergeCell ref="C53:E53"/>
    <mergeCell ref="K53:N53"/>
    <mergeCell ref="H54:H55"/>
    <mergeCell ref="I54:I55"/>
    <mergeCell ref="M64:N64"/>
    <mergeCell ref="H56:H57"/>
    <mergeCell ref="I56:I57"/>
    <mergeCell ref="D61:F61"/>
    <mergeCell ref="I61:K61"/>
    <mergeCell ref="C64:D64"/>
    <mergeCell ref="E64:F64"/>
    <mergeCell ref="J64:K64"/>
  </mergeCells>
  <phoneticPr fontId="29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1265" r:id="rId3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65" r:id="rId3"/>
      </mc:Fallback>
    </mc:AlternateContent>
    <mc:AlternateContent xmlns:mc="http://schemas.openxmlformats.org/markup-compatibility/2006">
      <mc:Choice Requires="x14">
        <oleObject shapeId="11266" r:id="rId5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66" r:id="rId5"/>
      </mc:Fallback>
    </mc:AlternateContent>
    <mc:AlternateContent xmlns:mc="http://schemas.openxmlformats.org/markup-compatibility/2006">
      <mc:Choice Requires="x14">
        <oleObject shapeId="11267" r:id="rId6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67" r:id="rId6"/>
      </mc:Fallback>
    </mc:AlternateContent>
    <mc:AlternateContent xmlns:mc="http://schemas.openxmlformats.org/markup-compatibility/2006">
      <mc:Choice Requires="x14">
        <oleObject shapeId="11268" r:id="rId7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68" r:id="rId7"/>
      </mc:Fallback>
    </mc:AlternateContent>
    <mc:AlternateContent xmlns:mc="http://schemas.openxmlformats.org/markup-compatibility/2006">
      <mc:Choice Requires="x14">
        <oleObject shapeId="11269" r:id="rId8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69" r:id="rId8"/>
      </mc:Fallback>
    </mc:AlternateContent>
    <mc:AlternateContent xmlns:mc="http://schemas.openxmlformats.org/markup-compatibility/2006">
      <mc:Choice Requires="x14">
        <oleObject shapeId="11270" r:id="rId9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0" r:id="rId9"/>
      </mc:Fallback>
    </mc:AlternateContent>
    <mc:AlternateContent xmlns:mc="http://schemas.openxmlformats.org/markup-compatibility/2006">
      <mc:Choice Requires="x14">
        <oleObject shapeId="11271" r:id="rId10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1" r:id="rId10"/>
      </mc:Fallback>
    </mc:AlternateContent>
    <mc:AlternateContent xmlns:mc="http://schemas.openxmlformats.org/markup-compatibility/2006">
      <mc:Choice Requires="x14">
        <oleObject shapeId="11272" r:id="rId11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2" r:id="rId11"/>
      </mc:Fallback>
    </mc:AlternateContent>
    <mc:AlternateContent xmlns:mc="http://schemas.openxmlformats.org/markup-compatibility/2006">
      <mc:Choice Requires="x14">
        <oleObject shapeId="11273" r:id="rId12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3" r:id="rId12"/>
      </mc:Fallback>
    </mc:AlternateContent>
    <mc:AlternateContent xmlns:mc="http://schemas.openxmlformats.org/markup-compatibility/2006">
      <mc:Choice Requires="x14">
        <oleObject shapeId="11274" r:id="rId13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4" r:id="rId13"/>
      </mc:Fallback>
    </mc:AlternateContent>
    <mc:AlternateContent xmlns:mc="http://schemas.openxmlformats.org/markup-compatibility/2006">
      <mc:Choice Requires="x14">
        <oleObject shapeId="11275" r:id="rId14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5" r:id="rId14"/>
      </mc:Fallback>
    </mc:AlternateContent>
    <mc:AlternateContent xmlns:mc="http://schemas.openxmlformats.org/markup-compatibility/2006">
      <mc:Choice Requires="x14">
        <oleObject shapeId="11276" r:id="rId15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6" r:id="rId15"/>
      </mc:Fallback>
    </mc:AlternateContent>
    <mc:AlternateContent xmlns:mc="http://schemas.openxmlformats.org/markup-compatibility/2006">
      <mc:Choice Requires="x14">
        <oleObject shapeId="11277" r:id="rId16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7" r:id="rId16"/>
      </mc:Fallback>
    </mc:AlternateContent>
    <mc:AlternateContent xmlns:mc="http://schemas.openxmlformats.org/markup-compatibility/2006">
      <mc:Choice Requires="x14">
        <oleObject shapeId="11278" r:id="rId17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8" r:id="rId17"/>
      </mc:Fallback>
    </mc:AlternateContent>
    <mc:AlternateContent xmlns:mc="http://schemas.openxmlformats.org/markup-compatibility/2006">
      <mc:Choice Requires="x14">
        <oleObject shapeId="11279" r:id="rId18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79" r:id="rId18"/>
      </mc:Fallback>
    </mc:AlternateContent>
    <mc:AlternateContent xmlns:mc="http://schemas.openxmlformats.org/markup-compatibility/2006">
      <mc:Choice Requires="x14">
        <oleObject shapeId="11280" r:id="rId19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80" r:id="rId19"/>
      </mc:Fallback>
    </mc:AlternateContent>
    <mc:AlternateContent xmlns:mc="http://schemas.openxmlformats.org/markup-compatibility/2006">
      <mc:Choice Requires="x14">
        <oleObject shapeId="11281" r:id="rId20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81" r:id="rId20"/>
      </mc:Fallback>
    </mc:AlternateContent>
    <mc:AlternateContent xmlns:mc="http://schemas.openxmlformats.org/markup-compatibility/2006">
      <mc:Choice Requires="x14">
        <oleObject shapeId="11282" r:id="rId21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82" r:id="rId21"/>
      </mc:Fallback>
    </mc:AlternateContent>
    <mc:AlternateContent xmlns:mc="http://schemas.openxmlformats.org/markup-compatibility/2006">
      <mc:Choice Requires="x14">
        <oleObject shapeId="11283" r:id="rId22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83" r:id="rId22"/>
      </mc:Fallback>
    </mc:AlternateContent>
    <mc:AlternateContent xmlns:mc="http://schemas.openxmlformats.org/markup-compatibility/2006">
      <mc:Choice Requires="x14">
        <oleObject shapeId="11284" r:id="rId23">
          <objectPr defaultSize="0" autoPict="0" r:id="rId4">
            <anchor moveWithCells="1" sizeWithCells="1">
              <from>
                <xdr:col>0</xdr:col>
                <xdr:colOff>106680</xdr:colOff>
                <xdr:row>0</xdr:row>
                <xdr:rowOff>83820</xdr:rowOff>
              </from>
              <to>
                <xdr:col>3</xdr:col>
                <xdr:colOff>419100</xdr:colOff>
                <xdr:row>1</xdr:row>
                <xdr:rowOff>152400</xdr:rowOff>
              </to>
            </anchor>
          </objectPr>
        </oleObject>
      </mc:Choice>
      <mc:Fallback>
        <oleObject shapeId="11284" r:id="rId2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Power Freq 12MHz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2023-01-18T06:18:09Z</dcterms:modified>
</cp:coreProperties>
</file>